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678" documentId="120_S{2AC9BD13-BADA-5192-A53E-5A8FF88502F6}" xr6:coauthVersionLast="47" xr6:coauthVersionMax="47" xr10:uidLastSave="{7533DE3D-9D88-4255-AB55-64D481F30135}"/>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4" i="1"/>
  <c r="B2" i="9"/>
  <c r="G2" i="9"/>
  <c r="I2" i="9"/>
  <c r="J2" i="9"/>
  <c r="L2" i="9"/>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11" i="1"/>
  <c r="G11" i="1"/>
  <c r="I11" i="1"/>
  <c r="J11" i="1"/>
  <c r="L11" i="1"/>
  <c r="B12" i="1"/>
  <c r="G12" i="1"/>
  <c r="I12" i="1"/>
  <c r="J12" i="1"/>
  <c r="L12" i="1"/>
  <c r="B13" i="1"/>
  <c r="G13" i="1"/>
  <c r="I13" i="1"/>
  <c r="J13" i="1"/>
  <c r="L13" i="1"/>
  <c r="D3"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B6" i="9"/>
  <c r="G6" i="9"/>
  <c r="I6" i="9"/>
  <c r="J6" i="9"/>
  <c r="L6" i="9"/>
  <c r="B7" i="9"/>
  <c r="G7" i="9"/>
  <c r="I7" i="9"/>
  <c r="J7" i="9"/>
  <c r="L7"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<sst xmlns="http://schemas.openxmlformats.org/spreadsheetml/2006/main" count="180286" uniqueCount="39128">
  <si>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</si>
  <si>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</si>
  <si>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</si>
  <si>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</si>
  <si>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</si>
  <si>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</si>
  <si>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</si>
  <si>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</si>
  <si>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</si>
  <si>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</si>
  <si>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</si>
  <si>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</si>
  <si>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</si>
  <si>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</si>
  <si>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</si>
  <si>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</si>
  <si>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</si>
  <si>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</si>
  <si>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</si>
  <si>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</si>
  <si>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</si>
  <si>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</si>
  <si>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</si>
  <si>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</si>
  <si>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</si>
  <si>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</si>
  <si>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</si>
  <si>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</si>
  <si>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</si>
  <si>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</si>
  <si>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</si>
  <si>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</si>
  <si>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</si>
  <si>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</si>
  <si>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</si>
  <si>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</si>
  <si>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</si>
  <si>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</si>
  <si>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</si>
  <si>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</si>
  <si>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</si>
  <si>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</si>
  <si>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</si>
  <si>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</si>
  <si>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</si>
  <si>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</si>
  <si>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</si>
  <si>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</si>
  <si>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</si>
  <si>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</si>
  <si>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</si>
  <si>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</si>
  <si>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</si>
  <si>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</si>
  <si>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</si>
  <si>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</si>
  <si>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</si>
  <si>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</si>
  <si>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</si>
  <si>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</si>
  <si>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</si>
  <si>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</si>
  <si>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</si>
  <si>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</si>
  <si>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</si>
  <si>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</si>
  <si>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</si>
  <si>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</si>
  <si>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</si>
  <si>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</si>
  <si>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</si>
  <si>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</si>
  <si>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</si>
  <si>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</si>
  <si>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</si>
  <si>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</si>
  <si>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</si>
  <si>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</si>
  <si>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</si>
  <si>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</si>
  <si>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</si>
  <si>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</si>
  <si>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</si>
  <si>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</si>
  <si>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</si>
  <si>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</si>
  <si>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</si>
  <si>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</si>
  <si>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</si>
  <si>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</si>
  <si>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</si>
  <si>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</si>
  <si>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</si>
  <si>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</si>
  <si>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</si>
  <si>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</si>
  <si>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</si>
  <si>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</si>
  <si>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</si>
  <si>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</si>
  <si>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</si>
  <si>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</si>
  <si>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</si>
  <si>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</si>
  <si>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</si>
  <si>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</si>
  <si>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</si>
  <si>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</si>
  <si>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</si>
  <si>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</si>
  <si>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</si>
  <si>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</si>
  <si>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</si>
  <si>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</si>
  <si>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</si>
  <si>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</si>
  <si>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</si>
  <si>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</si>
  <si>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</si>
  <si>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</si>
  <si>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</si>
  <si>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</si>
  <si>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</si>
  <si>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</si>
  <si>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</si>
  <si>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</si>
  <si>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</si>
  <si>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</si>
  <si>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</si>
  <si>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</si>
  <si>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</si>
  <si>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</si>
  <si>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</si>
  <si>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</si>
  <si>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</si>
  <si>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</si>
  <si>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</si>
  <si>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</si>
  <si>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</si>
  <si>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</si>
  <si>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</si>
  <si>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</si>
  <si>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</si>
  <si>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</si>
  <si>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</si>
  <si>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</si>
  <si>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</si>
  <si>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</si>
  <si>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</si>
  <si>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</si>
  <si>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</si>
  <si>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</si>
  <si>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</si>
  <si>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</si>
  <si>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</si>
  <si>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</si>
  <si>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</si>
  <si>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</si>
  <si>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</si>
  <si>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</si>
  <si>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</si>
  <si>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</si>
  <si>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</si>
  <si>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</si>
  <si>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</si>
  <si>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</si>
  <si>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</si>
  <si>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</si>
  <si>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</si>
  <si>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</si>
  <si>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</si>
  <si>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</si>
  <si>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</si>
  <si>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</si>
  <si>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</si>
  <si>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</si>
  <si>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</si>
  <si>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</si>
  <si>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</si>
  <si>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</si>
  <si>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</si>
  <si>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</si>
  <si>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</si>
  <si>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</si>
  <si>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</si>
  <si>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</si>
  <si>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</si>
  <si>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</si>
  <si>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</si>
  <si>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</si>
  <si>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</si>
  <si>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</si>
  <si>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</si>
  <si>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</si>
  <si>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</si>
  <si>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</si>
  <si>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</si>
  <si>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</si>
  <si>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</si>
  <si>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</si>
  <si>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</si>
  <si>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</si>
  <si>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</si>
  <si>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</si>
  <si>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</si>
  <si>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</si>
  <si>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</si>
  <si>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</si>
  <si>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</si>
  <si>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</si>
  <si>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</si>
  <si>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</si>
  <si>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</si>
  <si>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</si>
  <si>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</si>
  <si>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</si>
  <si>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</si>
  <si>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</si>
  <si>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</si>
  <si>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</si>
  <si>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</si>
  <si>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</si>
  <si>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</si>
  <si>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</si>
  <si>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</si>
  <si>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</si>
  <si>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</si>
  <si>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</si>
  <si>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</si>
  <si>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</si>
  <si>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</si>
  <si>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</si>
  <si>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</si>
  <si>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</si>
  <si>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</si>
  <si>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</si>
  <si>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</si>
  <si>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</si>
  <si>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</si>
  <si>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</si>
  <si>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</si>
  <si>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</si>
  <si>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</si>
  <si>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</si>
  <si>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</si>
  <si>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</si>
  <si>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</si>
  <si>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</si>
  <si>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</si>
  <si>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</si>
  <si>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</si>
  <si>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</si>
  <si>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</si>
  <si>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</si>
  <si>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</si>
  <si>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</si>
  <si>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</si>
  <si>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</si>
  <si>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</si>
  <si>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</si>
  <si>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</si>
  <si>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</si>
  <si>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</si>
  <si>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</si>
  <si>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</si>
  <si>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</si>
  <si>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</si>
  <si>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</si>
  <si>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</si>
  <si>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</si>
  <si>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</si>
  <si>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</si>
  <si>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</si>
  <si>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</si>
  <si>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</si>
  <si>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</si>
  <si>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</si>
  <si>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</si>
  <si>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</si>
  <si>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</si>
  <si>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</si>
  <si>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</si>
  <si>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</si>
  <si>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</si>
  <si>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</si>
  <si>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</si>
  <si>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</si>
  <si>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</si>
  <si>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</si>
  <si>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</si>
  <si>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</si>
  <si>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</si>
  <si>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</si>
  <si>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</si>
  <si>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</si>
  <si>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</si>
  <si>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</si>
  <si>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</si>
  <si>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</si>
  <si>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</si>
  <si>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</si>
  <si>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</si>
  <si>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</si>
  <si>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</si>
  <si>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</si>
  <si>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</si>
  <si>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</si>
  <si>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</si>
  <si>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</si>
  <si>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</si>
  <si>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</si>
  <si>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</si>
  <si>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</si>
  <si>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</si>
  <si>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</si>
  <si>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</si>
  <si>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</si>
  <si>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</si>
  <si>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</si>
  <si>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</si>
  <si>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</si>
  <si>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</si>
  <si>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</si>
  <si>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</si>
  <si>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</si>
  <si>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</si>
  <si>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</si>
  <si>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</si>
  <si>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</si>
  <si>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</si>
  <si>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</si>
  <si>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</si>
  <si>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</si>
  <si>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</si>
  <si>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</si>
  <si>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</si>
  <si>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</si>
  <si>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</si>
  <si>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</si>
  <si>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</si>
  <si>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</si>
  <si>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</si>
  <si>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</si>
  <si>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</si>
  <si>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</si>
  <si>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</si>
  <si>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</si>
  <si>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</si>
  <si>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</si>
  <si>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</si>
  <si>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</si>
  <si>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</si>
  <si>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</si>
  <si>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</si>
  <si>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</si>
  <si>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</si>
  <si>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</si>
  <si>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</si>
  <si>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</si>
  <si>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</si>
  <si>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</si>
  <si>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</si>
  <si>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</si>
  <si>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</si>
  <si>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</si>
  <si>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</si>
  <si>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</si>
  <si>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</si>
  <si>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</si>
  <si>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</si>
  <si>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</si>
  <si>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</si>
  <si>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</si>
  <si>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</si>
  <si>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</si>
  <si>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</si>
  <si>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</si>
  <si>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</si>
  <si>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</si>
  <si>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</si>
  <si>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</si>
  <si>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</si>
  <si>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</si>
  <si>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</si>
  <si>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</si>
  <si>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</si>
  <si>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</si>
  <si>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</si>
  <si>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</si>
  <si>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</si>
  <si>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</si>
  <si>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</si>
  <si>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</si>
  <si>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</si>
  <si>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</si>
  <si>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</si>
  <si>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</si>
  <si>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</si>
  <si>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</si>
  <si>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</si>
  <si>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</si>
  <si>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</si>
  <si>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</si>
  <si>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</si>
  <si>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</si>
  <si>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</si>
  <si>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</si>
  <si>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</si>
  <si>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</si>
  <si>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</si>
  <si>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</si>
  <si>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</si>
  <si>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</si>
  <si>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</si>
  <si>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</si>
  <si>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</si>
  <si>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</si>
  <si>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</si>
  <si>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</si>
  <si>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</si>
  <si>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</si>
  <si>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</si>
  <si>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</si>
  <si>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</si>
  <si>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</si>
  <si>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</si>
  <si>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</si>
  <si>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</si>
  <si>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</si>
  <si>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</si>
  <si>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</si>
  <si>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</si>
  <si>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</si>
  <si>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</si>
  <si>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</si>
  <si>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</si>
  <si>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</si>
  <si>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</si>
  <si>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</si>
  <si>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</si>
  <si>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</si>
  <si>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</si>
  <si>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</si>
  <si>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</si>
  <si>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</si>
  <si>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</si>
  <si>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</si>
  <si>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</si>
  <si>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</si>
  <si>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</si>
  <si>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</si>
  <si>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</si>
  <si>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</si>
  <si>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</si>
  <si>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</si>
  <si>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</si>
  <si>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</si>
  <si>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</si>
  <si>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</si>
  <si>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</si>
  <si>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</si>
  <si>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</si>
  <si>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</si>
  <si>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</si>
  <si>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</si>
  <si>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</si>
  <si>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</si>
  <si>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</si>
  <si>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</si>
  <si>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</si>
  <si>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</si>
  <si>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</si>
  <si>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</si>
  <si>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</si>
  <si>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</si>
  <si>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</si>
  <si>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</si>
  <si>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</si>
  <si>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</si>
  <si>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</si>
  <si>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</si>
  <si>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</si>
  <si>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</si>
  <si>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</si>
  <si>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</si>
  <si>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</si>
  <si>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</si>
  <si>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</si>
  <si>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</si>
  <si>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</si>
  <si>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</si>
  <si>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</si>
  <si>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</si>
  <si>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</si>
  <si>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</si>
  <si>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</si>
  <si>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</si>
  <si>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</si>
  <si>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</si>
  <si>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</si>
  <si>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</si>
  <si>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</si>
  <si>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</si>
  <si>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</si>
  <si>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</si>
  <si>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</si>
  <si>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</si>
  <si>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</si>
  <si>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</si>
  <si>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</si>
  <si>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</si>
  <si>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</si>
  <si>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</si>
  <si>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</si>
  <si>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</si>
  <si>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</si>
  <si>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</si>
  <si>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</si>
  <si>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</si>
  <si>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</si>
  <si>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</si>
  <si>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</si>
  <si>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</si>
  <si>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</si>
  <si>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</si>
  <si>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</si>
  <si>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</si>
  <si>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</si>
  <si>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</si>
  <si>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</si>
  <si>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</si>
  <si>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</si>
  <si>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</si>
  <si>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</si>
  <si>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</si>
  <si>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</si>
  <si>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</si>
  <si>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</si>
  <si>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</si>
  <si>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</si>
  <si>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</si>
  <si>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</si>
  <si>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</si>
  <si>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</si>
  <si>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</si>
  <si>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</si>
  <si>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</si>
  <si>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</si>
  <si>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</si>
  <si>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</si>
  <si>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</si>
  <si>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</si>
  <si>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</si>
  <si>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</si>
  <si>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</si>
  <si>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</si>
  <si>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</si>
  <si>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</si>
  <si>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</si>
  <si>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</si>
  <si>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</si>
  <si>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</si>
  <si>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</si>
  <si>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</si>
  <si>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</si>
  <si>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</si>
  <si>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</si>
  <si>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</si>
  <si>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</si>
  <si>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</si>
  <si>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</si>
  <si>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</si>
  <si>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</si>
  <si>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</si>
  <si>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</si>
  <si>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</si>
  <si>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</si>
  <si>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</si>
  <si>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</si>
  <si>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</si>
  <si>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</si>
  <si>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</si>
  <si>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</si>
  <si>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</si>
  <si>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</si>
  <si>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</si>
  <si>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</si>
  <si>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</si>
  <si>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</si>
  <si>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</si>
  <si>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</si>
  <si>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</si>
  <si>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</si>
  <si>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</si>
  <si>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</si>
  <si>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</si>
  <si>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</si>
  <si>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</si>
  <si>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</si>
  <si>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</si>
  <si>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</si>
  <si>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</si>
  <si>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</si>
  <si>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</si>
  <si>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</si>
  <si>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</si>
  <si>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</si>
  <si>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</si>
  <si>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</si>
  <si>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</si>
  <si>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</si>
  <si>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</si>
  <si>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</si>
  <si>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</si>
  <si>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</si>
  <si>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</si>
  <si>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</si>
  <si>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</si>
  <si>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</si>
  <si>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</si>
  <si>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</si>
  <si>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</si>
  <si>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</si>
  <si>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</si>
  <si>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</si>
  <si>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</si>
  <si>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</si>
  <si>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</si>
  <si>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</si>
  <si>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</si>
  <si>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</si>
  <si>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</si>
  <si>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</si>
  <si>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</si>
  <si>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</si>
  <si>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</si>
  <si>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</si>
  <si>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</si>
  <si>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</si>
  <si>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</si>
  <si>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</si>
  <si>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</si>
  <si>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</si>
  <si>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</si>
  <si>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</si>
  <si>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</si>
  <si>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</si>
  <si>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</si>
  <si>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</si>
  <si>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</si>
  <si>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</si>
  <si>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</si>
  <si>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</si>
  <si>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</si>
  <si>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</si>
  <si>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</si>
  <si>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</si>
  <si>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</si>
  <si>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</si>
  <si>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</si>
  <si>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</si>
  <si>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</si>
  <si>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</si>
  <si>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</si>
  <si>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</si>
  <si>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</si>
  <si>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</si>
  <si>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</si>
  <si>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</si>
  <si>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</si>
  <si>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</si>
  <si>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</si>
  <si>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</si>
  <si>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</si>
  <si>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</si>
  <si>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</si>
  <si>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</si>
  <si>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</si>
  <si>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</si>
  <si>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</si>
  <si>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</si>
  <si>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</si>
  <si>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</si>
  <si>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</si>
  <si>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</si>
  <si>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</si>
  <si>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</si>
  <si>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</si>
  <si>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</si>
  <si>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</si>
  <si>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</si>
  <si>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</si>
  <si>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</si>
  <si>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</si>
  <si>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</si>
  <si>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</si>
  <si>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</si>
  <si>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</si>
  <si>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</si>
  <si>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</si>
  <si>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</si>
  <si>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</si>
  <si>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</si>
  <si>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</si>
  <si>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</si>
  <si>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</si>
  <si>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</si>
  <si>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</si>
  <si>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</si>
  <si>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</si>
  <si>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</si>
  <si>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</si>
  <si>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</si>
  <si>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</si>
  <si>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</si>
  <si>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</si>
  <si>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</si>
  <si>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</si>
  <si>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</si>
  <si>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</si>
  <si>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</si>
  <si>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</si>
  <si>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</si>
  <si>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</si>
  <si>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</si>
  <si>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</si>
  <si>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</si>
  <si>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</si>
  <si>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</si>
  <si>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</si>
  <si>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</si>
  <si>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</si>
  <si>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</si>
  <si>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</si>
  <si>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</si>
  <si>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</si>
  <si>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</si>
  <si>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</si>
  <si>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</si>
  <si>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</si>
  <si>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</si>
  <si>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</si>
  <si>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</si>
  <si>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</si>
  <si>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</si>
  <si>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</si>
  <si>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</si>
  <si>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</si>
  <si>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</si>
  <si>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</si>
  <si>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</si>
  <si>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</si>
  <si>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</si>
  <si>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</si>
  <si>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</si>
  <si>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</si>
  <si>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</si>
  <si>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</si>
  <si>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</si>
  <si>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</si>
  <si>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</si>
  <si>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</si>
  <si>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</si>
  <si>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</si>
  <si>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</si>
  <si>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</si>
  <si>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</si>
  <si>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</si>
  <si>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</si>
  <si>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</si>
  <si>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</si>
  <si>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</si>
  <si>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</si>
  <si>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</si>
  <si>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</si>
  <si>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</si>
  <si>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</si>
  <si>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</si>
  <si>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</si>
  <si>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</si>
  <si>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</si>
  <si>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</si>
  <si>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</si>
  <si>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</si>
  <si>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</si>
  <si>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</si>
  <si>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</si>
  <si>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</si>
  <si>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</si>
  <si>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</si>
  <si>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</si>
  <si>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</si>
  <si>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</si>
  <si>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</si>
  <si>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</si>
  <si>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</si>
  <si>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</si>
  <si>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</si>
  <si>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</si>
  <si>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</si>
  <si>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</si>
  <si>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</si>
  <si>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</si>
  <si>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</si>
  <si>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</si>
  <si>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</si>
  <si>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</si>
  <si>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</si>
  <si>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</si>
  <si>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</si>
  <si>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</si>
  <si>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</si>
  <si>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</si>
  <si>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</si>
  <si>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</si>
  <si>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</si>
  <si>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</si>
  <si>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</si>
  <si>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</si>
  <si>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</si>
  <si>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</si>
  <si>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</si>
  <si>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</si>
  <si>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</si>
  <si>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</si>
  <si>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</si>
  <si>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</si>
  <si>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</si>
  <si>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</si>
  <si>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</si>
  <si>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</si>
  <si>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</si>
  <si>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</si>
  <si>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</si>
  <si>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</si>
  <si>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</si>
  <si>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</si>
  <si>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</si>
  <si>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</si>
  <si>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</si>
  <si>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</si>
  <si>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</si>
  <si>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</si>
  <si>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</si>
  <si>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</si>
  <si>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</si>
  <si>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</si>
  <si>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</si>
  <si>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</si>
  <si>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</si>
  <si>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</si>
  <si>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</si>
  <si>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</si>
  <si>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</si>
  <si>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</si>
  <si>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</si>
  <si>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</si>
  <si>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</si>
  <si>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</si>
  <si>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</si>
  <si>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</si>
  <si>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</si>
  <si>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</si>
  <si>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</si>
  <si>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</si>
  <si>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</si>
  <si>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</si>
  <si>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</si>
  <si>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</si>
  <si>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</si>
  <si>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</si>
  <si>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</si>
  <si>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</si>
  <si>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</si>
  <si>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</si>
  <si>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</si>
  <si>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</si>
  <si>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</si>
  <si>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</si>
  <si>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</si>
  <si>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</si>
  <si>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</si>
  <si>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</si>
  <si>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</si>
  <si>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</si>
  <si>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</si>
  <si>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</si>
  <si>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</si>
  <si>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</si>
  <si>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</si>
  <si>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</si>
  <si>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</si>
  <si>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</si>
  <si>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</si>
  <si>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</si>
  <si>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</si>
  <si>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</si>
  <si>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</si>
  <si>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</si>
  <si>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</si>
  <si>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</si>
  <si>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</si>
  <si>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</si>
  <si>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</si>
  <si>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</si>
  <si>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</si>
  <si>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</si>
  <si>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</si>
  <si>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</si>
  <si>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</si>
  <si>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</si>
  <si>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</si>
  <si>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</si>
  <si>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</si>
  <si>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</si>
  <si>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</si>
  <si>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</si>
  <si>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</si>
  <si>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</si>
  <si>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</si>
  <si>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</si>
  <si>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</si>
  <si>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</si>
  <si>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</si>
  <si>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</si>
  <si>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</si>
  <si>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</si>
  <si>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</si>
  <si>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</si>
  <si>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</si>
  <si>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</si>
  <si>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</si>
  <si>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</si>
  <si>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</si>
  <si>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</si>
  <si>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</si>
  <si>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</si>
  <si>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</si>
  <si>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</si>
  <si>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</si>
  <si>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</si>
  <si>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</si>
  <si>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</si>
  <si>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</si>
  <si>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</si>
  <si>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</si>
  <si>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</si>
  <si>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</si>
  <si>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</si>
  <si>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</si>
  <si>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</si>
  <si>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</si>
  <si>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</si>
  <si>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</si>
  <si>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</si>
  <si>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</si>
  <si>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</si>
  <si>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</si>
  <si>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</si>
  <si>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</si>
  <si>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</si>
  <si>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</si>
  <si>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</si>
  <si>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</si>
  <si>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</si>
  <si>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</si>
  <si>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</si>
  <si>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</si>
  <si>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</si>
  <si>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</si>
  <si>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</si>
  <si>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</si>
  <si>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</si>
  <si>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</si>
  <si>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</si>
  <si>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</si>
  <si>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</si>
  <si>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</si>
  <si>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</si>
  <si>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</si>
  <si>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</si>
  <si>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</si>
  <si>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</si>
  <si>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</si>
  <si>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</si>
  <si>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</si>
  <si>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</si>
  <si>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</si>
  <si>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</si>
  <si>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</si>
  <si>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</si>
  <si>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</si>
  <si>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</si>
  <si>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</si>
  <si>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</si>
  <si>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</si>
  <si>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</si>
  <si>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</si>
  <si>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</si>
  <si>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</si>
  <si>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</si>
  <si>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</si>
  <si>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</si>
  <si>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</si>
  <si>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</si>
  <si>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</si>
  <si>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</si>
  <si>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</si>
  <si>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</si>
  <si>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</si>
  <si>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</si>
  <si>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</si>
  <si>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</si>
  <si>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</si>
  <si>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</si>
  <si>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</si>
  <si>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</si>
  <si>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</si>
  <si>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</si>
  <si>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</si>
  <si>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</si>
  <si>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</si>
  <si>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</si>
  <si>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</si>
  <si>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</si>
  <si>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</si>
  <si>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</si>
  <si>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</si>
  <si>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</si>
  <si>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</si>
  <si>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</si>
  <si>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</si>
  <si>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</si>
  <si>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</si>
  <si>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</si>
  <si>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</si>
  <si>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</si>
  <si>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</si>
  <si>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</si>
  <si>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</si>
  <si>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</si>
  <si>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</si>
  <si>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</si>
  <si>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</si>
  <si>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</si>
  <si>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</si>
  <si>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</si>
  <si>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</si>
  <si>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</si>
  <si>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</si>
  <si>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</si>
  <si>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</si>
  <si>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</si>
  <si>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</si>
  <si>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</si>
  <si>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</si>
  <si>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</si>
  <si>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</si>
  <si>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</si>
  <si>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</si>
  <si>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</si>
  <si>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</si>
  <si>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</si>
  <si>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</si>
  <si>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</si>
  <si>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</si>
  <si>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</si>
  <si>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</si>
  <si>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</si>
  <si>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</si>
  <si>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</si>
  <si>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</si>
  <si>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</si>
  <si>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</si>
  <si>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</si>
  <si>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</si>
  <si>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</si>
  <si>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</si>
  <si>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</si>
  <si>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</si>
  <si>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</si>
  <si>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</si>
  <si>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</si>
  <si>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</si>
  <si>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</si>
  <si>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</si>
  <si>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</si>
  <si>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</si>
  <si>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</si>
  <si>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</si>
  <si>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</si>
  <si>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</si>
  <si>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</si>
  <si>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</si>
  <si>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</si>
  <si>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</si>
  <si>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</si>
  <si>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</si>
  <si>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</si>
  <si>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</si>
  <si>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</si>
  <si>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</si>
  <si>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</si>
  <si>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</si>
  <si>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</si>
  <si>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</si>
  <si>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</si>
  <si>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</si>
  <si>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</si>
  <si>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</si>
  <si>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</si>
  <si>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</si>
  <si>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</si>
  <si>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</si>
  <si>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</si>
  <si>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</si>
  <si>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</si>
  <si>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</si>
  <si>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</si>
  <si>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</si>
  <si>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</si>
  <si>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</si>
  <si>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</si>
  <si>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</si>
  <si>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</si>
  <si>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</si>
  <si>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</si>
  <si>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</si>
  <si>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</si>
  <si>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</si>
  <si>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</si>
  <si>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</si>
  <si>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</si>
  <si>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</si>
  <si>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</si>
  <si>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</si>
  <si>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</si>
  <si>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</si>
  <si>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</si>
  <si>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</si>
  <si>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</si>
  <si>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</si>
  <si>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</si>
  <si>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</si>
  <si>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</si>
  <si>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</si>
  <si>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</si>
  <si>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</si>
  <si>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</si>
  <si>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</si>
  <si>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</si>
  <si>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</si>
  <si>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</si>
  <si>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</si>
  <si>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</si>
  <si>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</si>
  <si>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</si>
  <si>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</si>
  <si>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</si>
  <si>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</si>
  <si>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</si>
  <si>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</si>
  <si>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</si>
  <si>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</si>
  <si>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</si>
  <si>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</si>
  <si>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</si>
  <si>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</si>
  <si>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</si>
  <si>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</si>
  <si>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</si>
  <si>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</si>
  <si>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</si>
  <si>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</si>
  <si>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</si>
  <si>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</si>
  <si>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</si>
  <si>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</si>
  <si>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</si>
  <si>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</si>
  <si>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</si>
  <si>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</si>
  <si>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</si>
  <si>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</si>
  <si>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</si>
  <si>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</si>
  <si>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</si>
  <si>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</si>
  <si>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</si>
  <si>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</si>
  <si>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</si>
  <si>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</si>
  <si>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</si>
  <si>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</si>
  <si>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</si>
  <si>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</si>
  <si>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</si>
  <si>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</si>
  <si>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</si>
  <si>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</si>
  <si>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</si>
  <si>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</si>
  <si>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</si>
  <si>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</si>
  <si>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</si>
  <si>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</si>
  <si>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</si>
  <si>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</si>
  <si>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</si>
  <si>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</si>
  <si>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</si>
  <si>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</si>
  <si>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</si>
  <si>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</si>
  <si>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</si>
  <si>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</si>
  <si>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</si>
  <si>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</si>
  <si>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</si>
  <si>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</si>
  <si>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</si>
  <si>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</si>
  <si>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</si>
  <si>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</si>
  <si>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</si>
  <si>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</si>
  <si>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</si>
  <si>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</si>
  <si>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</si>
  <si>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</si>
  <si>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</si>
  <si>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</si>
  <si>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</si>
  <si>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</si>
  <si>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</si>
  <si>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</si>
  <si>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</si>
  <si>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</si>
  <si>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</si>
  <si>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</si>
  <si>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</si>
  <si>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</si>
  <si>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</si>
  <si>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</si>
  <si>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</si>
  <si>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</si>
  <si>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</si>
  <si>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</si>
  <si>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</si>
  <si>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</si>
  <si>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</si>
  <si>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</si>
  <si>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</si>
  <si>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</si>
  <si>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</si>
  <si>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</si>
  <si>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</si>
  <si>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</si>
  <si>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</si>
  <si>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</si>
  <si>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</si>
  <si>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</si>
  <si>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</si>
  <si>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</si>
  <si>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</si>
  <si>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</si>
  <si>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</si>
  <si>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</si>
  <si>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</si>
  <si>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</si>
  <si>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</si>
  <si>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</si>
  <si>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</si>
  <si>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</si>
  <si>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</si>
  <si>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</si>
  <si>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</si>
  <si>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</si>
  <si>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</si>
  <si>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</si>
  <si>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</si>
  <si>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</si>
  <si>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</si>
  <si>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</si>
  <si>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</si>
  <si>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</si>
  <si>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</si>
  <si>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</si>
  <si>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</si>
  <si>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</si>
  <si>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</si>
  <si>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</si>
  <si>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</si>
  <si>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</si>
  <si>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</si>
  <si>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</si>
  <si>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</si>
  <si>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</si>
  <si>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</si>
  <si>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</si>
  <si>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</si>
  <si>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</si>
  <si>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</si>
  <si>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</si>
  <si>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</si>
  <si>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</si>
  <si>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</si>
  <si>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</si>
  <si>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</si>
  <si>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</si>
  <si>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</si>
  <si>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</si>
  <si>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</si>
  <si>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</si>
  <si>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</si>
  <si>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</si>
  <si>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</si>
  <si>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</si>
  <si>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</si>
  <si>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</si>
  <si>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</si>
  <si>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</si>
  <si>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</si>
  <si>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</si>
  <si>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</si>
  <si>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</si>
  <si>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</si>
  <si>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</si>
  <si>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</si>
  <si>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</si>
  <si>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</si>
  <si>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</si>
  <si>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</si>
  <si>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</si>
  <si>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</si>
  <si>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</si>
  <si>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</si>
  <si>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</si>
  <si>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</si>
  <si>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</si>
  <si>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</si>
  <si>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</si>
  <si>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</si>
  <si>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</si>
  <si>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</si>
  <si>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</si>
  <si>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</si>
  <si>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</si>
  <si>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</si>
  <si>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</si>
  <si>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</si>
  <si>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</si>
  <si>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</si>
  <si>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</si>
  <si>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</si>
  <si>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</si>
  <si>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</si>
  <si>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</si>
  <si>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</si>
  <si>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</si>
  <si>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</si>
  <si>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</si>
  <si>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</si>
  <si>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</si>
  <si>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</si>
  <si>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</si>
  <si>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</si>
  <si>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</si>
  <si>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</si>
  <si>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</si>
  <si>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</si>
  <si>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</si>
  <si>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</si>
  <si>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</si>
  <si>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</si>
  <si>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</si>
  <si>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</si>
  <si>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</si>
  <si>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</si>
  <si>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</si>
  <si>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</si>
  <si>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</si>
  <si>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</si>
  <si>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</si>
  <si>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</si>
  <si>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</si>
  <si>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</si>
  <si>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</si>
  <si>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</si>
  <si>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</si>
  <si>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</si>
  <si>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</si>
  <si>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</si>
  <si>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</si>
  <si>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</si>
  <si>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</si>
  <si>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</si>
  <si>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</si>
  <si>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</si>
  <si>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</si>
  <si>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</si>
  <si>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</si>
  <si>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</si>
  <si>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</si>
  <si>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</si>
  <si>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</si>
  <si>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</si>
  <si>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</si>
  <si>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</si>
  <si>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</si>
  <si>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</si>
  <si>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</si>
  <si>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</si>
  <si>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</si>
  <si>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</si>
  <si>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</si>
  <si>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</si>
  <si>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</si>
  <si>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</si>
  <si>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</si>
  <si>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</si>
  <si>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</si>
  <si>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</si>
  <si>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</si>
  <si>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</si>
  <si>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</si>
  <si>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</si>
  <si>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</si>
  <si>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</si>
  <si>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</si>
  <si>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</si>
  <si>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</si>
  <si>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</si>
  <si>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</si>
  <si>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</si>
  <si>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</si>
  <si>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</si>
  <si>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</si>
  <si>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</si>
  <si>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</si>
  <si>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</si>
  <si>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</si>
  <si>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</si>
  <si>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</si>
  <si>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</si>
  <si>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</si>
  <si>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</si>
  <si>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</si>
  <si>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</si>
  <si>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</si>
  <si>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</si>
  <si>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</si>
  <si>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</si>
  <si>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</si>
  <si>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</si>
  <si>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</si>
  <si>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</si>
  <si>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</si>
  <si>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</si>
  <si>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</si>
  <si>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</si>
  <si>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</si>
  <si>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</si>
  <si>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</si>
  <si>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</si>
  <si>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</si>
  <si>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</si>
  <si>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</si>
  <si>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</si>
  <si>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</si>
  <si>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</si>
  <si>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</si>
  <si>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</si>
  <si>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</si>
  <si>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</si>
  <si>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</si>
  <si>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</si>
  <si>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</si>
  <si>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</si>
  <si>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</si>
  <si>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</si>
  <si>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</si>
  <si>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</si>
  <si>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</si>
  <si>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</si>
  <si>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</si>
  <si>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</si>
  <si>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</si>
  <si>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</si>
  <si>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</si>
  <si>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</si>
  <si>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</si>
  <si>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</si>
  <si>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</si>
  <si>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</si>
  <si>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</si>
  <si>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</si>
  <si>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</si>
  <si>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</si>
  <si>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</si>
  <si>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</si>
  <si>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</si>
  <si>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</si>
  <si>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</si>
  <si>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</si>
  <si>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</si>
  <si>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</si>
  <si>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</si>
  <si>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</si>
  <si>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</si>
  <si>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</si>
  <si>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</si>
  <si>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</si>
  <si>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</si>
  <si>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</si>
  <si>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</si>
  <si>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</si>
  <si>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</si>
  <si>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</si>
  <si>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</si>
  <si>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</si>
  <si>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</si>
  <si>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</si>
  <si>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</si>
  <si>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</si>
  <si>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</si>
  <si>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</si>
  <si>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</si>
  <si>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</si>
  <si>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</si>
  <si>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</si>
  <si>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</si>
  <si>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</si>
  <si>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</si>
  <si>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</si>
  <si>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</si>
  <si>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</si>
  <si>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</si>
  <si>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</si>
  <si>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</si>
  <si>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</si>
  <si>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</si>
  <si>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</si>
  <si>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</si>
  <si>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</si>
  <si>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</si>
  <si>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</si>
  <si>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</si>
  <si>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</si>
  <si>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</si>
  <si>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</si>
  <si>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</si>
  <si>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</si>
  <si>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</si>
  <si>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</si>
  <si>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</si>
  <si>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</si>
  <si>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</si>
  <si>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</si>
  <si>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</si>
  <si>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</si>
  <si>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</si>
  <si>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</si>
  <si>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</si>
  <si>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</si>
  <si>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</si>
  <si>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</si>
  <si>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</si>
  <si>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</si>
  <si>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</si>
  <si>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</si>
  <si>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</si>
  <si>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</si>
  <si>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</si>
  <si>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</si>
  <si>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</si>
  <si>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</si>
  <si>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</si>
  <si>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</si>
  <si>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</si>
  <si>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</si>
  <si>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</si>
  <si>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</si>
  <si>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</si>
  <si>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</si>
  <si>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</si>
  <si>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</si>
  <si>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</si>
  <si>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</si>
  <si>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</si>
  <si>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</si>
  <si>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</si>
  <si>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</si>
  <si>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</si>
  <si>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</si>
  <si>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</si>
  <si>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</si>
  <si>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</si>
  <si>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</si>
  <si>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</si>
  <si>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</si>
  <si>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</si>
  <si>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</si>
  <si>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</si>
  <si>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</si>
  <si>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</si>
  <si>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</si>
  <si>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</si>
  <si>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</si>
  <si>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</si>
  <si>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</si>
  <si>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</si>
  <si>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</si>
  <si>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</si>
  <si>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</si>
  <si>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</si>
  <si>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</si>
  <si>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</si>
  <si>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</si>
  <si>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</si>
  <si>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</si>
  <si>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</si>
  <si>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</si>
  <si>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</si>
  <si>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</si>
  <si>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</si>
  <si>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</si>
  <si>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</si>
  <si>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</si>
  <si>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</si>
  <si>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</si>
  <si>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</si>
  <si>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</si>
  <si>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</si>
  <si>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</si>
  <si>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</si>
  <si>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</si>
  <si>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</si>
  <si>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</si>
  <si>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</si>
  <si>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</si>
  <si>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</si>
  <si>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</si>
  <si>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</si>
  <si>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</si>
  <si>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</si>
  <si>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</si>
  <si>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</si>
  <si>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</si>
  <si>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</si>
  <si>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</si>
  <si>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</si>
  <si>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</si>
  <si>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</si>
  <si>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</si>
  <si>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</si>
  <si>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</si>
  <si>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</si>
  <si>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</si>
  <si>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</si>
  <si>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</si>
  <si>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</si>
  <si>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</si>
  <si>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</si>
  <si>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</si>
  <si>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</si>
  <si>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</si>
  <si>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</si>
  <si>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</si>
  <si>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</si>
  <si>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</si>
  <si>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</si>
  <si>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</si>
  <si>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</si>
  <si>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</si>
  <si>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</si>
  <si>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</si>
  <si>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</si>
  <si>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</si>
  <si>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</si>
  <si>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</si>
  <si>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</si>
  <si>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</si>
  <si>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</si>
  <si>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</si>
  <si>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</si>
  <si>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</si>
  <si>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</si>
  <si>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</si>
  <si>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</si>
  <si>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</si>
  <si>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</si>
  <si>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</si>
  <si>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</si>
  <si>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</si>
  <si>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</si>
  <si>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</si>
  <si>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</si>
  <si>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</si>
  <si>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</si>
  <si>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</si>
  <si>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</si>
  <si>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</si>
  <si>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</si>
  <si>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</si>
  <si>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</si>
  <si>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</si>
  <si>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</si>
  <si>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</si>
  <si>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</si>
  <si>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</si>
  <si>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</si>
  <si>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</si>
  <si>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</si>
  <si>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</si>
  <si>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</si>
  <si>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</si>
  <si>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</si>
  <si>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</si>
  <si>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</si>
  <si>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</si>
  <si>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</si>
  <si>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</si>
  <si>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</si>
  <si>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</si>
  <si>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</si>
  <si>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</si>
  <si>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</si>
  <si>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</si>
  <si>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</si>
  <si>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</si>
  <si>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</si>
  <si>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</si>
  <si>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</si>
  <si>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</si>
  <si>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</si>
  <si>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</si>
  <si>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</si>
  <si>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</si>
  <si>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</si>
  <si>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</si>
  <si>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</si>
  <si>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</si>
  <si>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</si>
  <si>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</si>
  <si>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</si>
  <si>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</si>
  <si>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</si>
  <si>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</si>
  <si>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</si>
  <si>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</si>
  <si>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</si>
  <si>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</si>
  <si>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</si>
  <si>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</si>
  <si>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</si>
  <si>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</si>
  <si>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</si>
  <si>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</si>
  <si>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</si>
  <si>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</si>
  <si>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</si>
  <si>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</si>
  <si>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</si>
  <si>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</si>
  <si>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</si>
  <si>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</si>
  <si>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</si>
  <si>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</si>
  <si>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</si>
  <si>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</si>
  <si>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</si>
  <si>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</si>
  <si>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</si>
  <si>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</si>
  <si>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</si>
  <si>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</si>
  <si>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</si>
  <si>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</si>
  <si>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</si>
  <si>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</si>
  <si>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</si>
  <si>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</si>
  <si>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</si>
  <si>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</si>
  <si>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</si>
  <si>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</si>
  <si>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</si>
  <si>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</si>
  <si>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</si>
  <si>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</si>
  <si>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</si>
  <si>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</si>
  <si>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</si>
  <si>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</si>
  <si>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</si>
  <si>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</si>
  <si>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</si>
  <si>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</si>
  <si>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</si>
  <si>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</si>
  <si>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</si>
  <si>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</si>
  <si>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</si>
  <si>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</si>
  <si>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</si>
  <si>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</si>
  <si>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</si>
  <si>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</si>
  <si>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</si>
  <si>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</si>
  <si>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</si>
  <si>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</si>
  <si>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</si>
  <si>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</si>
  <si>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</si>
  <si>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</si>
  <si>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</si>
  <si>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</si>
  <si>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</si>
  <si>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</si>
  <si>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</si>
  <si>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</si>
  <si>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</si>
  <si>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</si>
  <si>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</si>
  <si>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</si>
  <si>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</si>
  <si>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</si>
  <si>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</si>
  <si>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</si>
  <si>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</si>
  <si>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</si>
  <si>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</si>
  <si>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</si>
  <si>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</si>
  <si>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</si>
  <si>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</si>
  <si>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</si>
  <si>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</si>
  <si>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</si>
  <si>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</si>
  <si>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</si>
  <si>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</si>
  <si>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</si>
  <si>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</si>
  <si>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</si>
  <si>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</si>
  <si>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</si>
  <si>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</si>
  <si>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</si>
  <si>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</si>
  <si>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</si>
  <si>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</si>
  <si>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</si>
  <si>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</si>
  <si>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</si>
  <si>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</si>
  <si>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</si>
  <si>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</si>
  <si>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</si>
  <si>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</si>
  <si>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</si>
  <si>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</si>
  <si>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</si>
  <si>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</si>
  <si>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</si>
  <si>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</si>
  <si>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</si>
  <si>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</si>
  <si>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</si>
  <si>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</si>
  <si>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</si>
  <si>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</si>
  <si>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</si>
  <si>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</si>
  <si>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</si>
  <si>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</si>
  <si>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</si>
  <si>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</si>
  <si>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</si>
  <si>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</si>
  <si>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</si>
  <si>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</si>
  <si>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</si>
  <si>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</si>
  <si>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</si>
  <si>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</si>
  <si>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</si>
  <si>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</si>
  <si>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</si>
  <si>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</si>
  <si>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</si>
  <si>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</si>
  <si>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</si>
  <si>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</si>
  <si>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</si>
  <si>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</si>
  <si>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</si>
  <si>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</si>
  <si>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</si>
  <si>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</si>
  <si>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</si>
  <si>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</si>
  <si>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</si>
  <si>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</si>
  <si>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</si>
  <si>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</si>
  <si>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</si>
  <si>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</si>
  <si>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</si>
  <si>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</si>
  <si>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</si>
  <si>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</si>
  <si>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</si>
  <si>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</si>
  <si>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</si>
  <si>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</si>
  <si>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</si>
  <si>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</si>
  <si>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</si>
  <si>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</si>
  <si>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</si>
  <si>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</si>
  <si>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</si>
  <si>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</si>
  <si>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</si>
  <si>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</si>
  <si>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</si>
  <si>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</si>
  <si>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</si>
  <si>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</si>
  <si>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</si>
  <si>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</si>
  <si>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</si>
  <si>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</si>
  <si>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</si>
  <si>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</si>
  <si>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</si>
  <si>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</si>
  <si>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</si>
  <si>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</si>
  <si>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</si>
  <si>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</si>
  <si>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</si>
  <si>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</si>
  <si>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</si>
  <si>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</si>
  <si>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</si>
  <si>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</si>
  <si>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</si>
  <si>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</si>
  <si>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</si>
  <si>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</si>
  <si>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</si>
  <si>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</si>
  <si>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</si>
  <si>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</si>
  <si>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</si>
  <si>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</si>
  <si>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</si>
  <si>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</si>
  <si>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</si>
  <si>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</si>
  <si>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</si>
  <si>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</si>
  <si>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</si>
  <si>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</si>
  <si>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</si>
  <si>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</si>
  <si>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</si>
  <si>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</si>
  <si>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</si>
  <si>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</si>
  <si>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</si>
  <si>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</si>
  <si>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</si>
  <si>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</si>
  <si>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</si>
  <si>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</si>
  <si>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</si>
  <si>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</si>
  <si>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</si>
  <si>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</si>
  <si>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</si>
  <si>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</si>
  <si>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</si>
  <si>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</si>
  <si>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</si>
  <si>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</si>
  <si>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</si>
  <si>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</si>
  <si>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</si>
  <si>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</si>
  <si>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</si>
  <si>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</si>
  <si>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</si>
  <si>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</si>
  <si>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</si>
  <si>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</si>
  <si>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</si>
  <si>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</si>
  <si>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</si>
  <si>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</si>
  <si>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</si>
  <si>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</si>
  <si>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</si>
  <si>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</si>
  <si>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</si>
  <si>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</si>
  <si>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</si>
  <si>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</si>
  <si>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</si>
  <si>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</si>
  <si>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</si>
  <si>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</si>
  <si>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</si>
  <si>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</si>
  <si>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</si>
  <si>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</si>
  <si>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</si>
  <si>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</si>
  <si>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</si>
  <si>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</si>
  <si>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</si>
  <si>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</si>
  <si>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</si>
  <si>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</si>
  <si>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</si>
  <si>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</si>
  <si>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</si>
  <si>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</si>
  <si>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</si>
  <si>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</si>
  <si>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</si>
  <si>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</si>
  <si>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</si>
  <si>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</si>
  <si>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</si>
  <si>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</si>
  <si>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</si>
  <si>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</si>
  <si>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</si>
  <si>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</si>
  <si>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</si>
  <si>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</si>
  <si>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</si>
  <si>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</si>
  <si>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</si>
  <si>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</si>
  <si>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</si>
  <si>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</si>
  <si>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</si>
  <si>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</si>
  <si>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</si>
  <si>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</si>
  <si>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</si>
  <si>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</si>
  <si>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</si>
  <si>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</si>
  <si>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</si>
  <si>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</si>
  <si>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</si>
  <si>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</si>
  <si>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</si>
  <si>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</si>
  <si>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</si>
  <si>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</si>
  <si>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</si>
  <si>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</si>
  <si>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</si>
  <si>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</si>
  <si>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</si>
  <si>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</si>
  <si>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</si>
  <si>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</si>
  <si>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</si>
  <si>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</si>
  <si>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</si>
  <si>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</si>
  <si>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</si>
  <si>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</si>
  <si>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</si>
  <si>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</si>
  <si>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</si>
  <si>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</si>
  <si>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</si>
  <si>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</si>
  <si>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</si>
  <si>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</si>
  <si>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</si>
  <si>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</si>
  <si>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</si>
  <si>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</si>
  <si>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</si>
  <si>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</si>
  <si>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</si>
  <si>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</si>
  <si>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</si>
  <si>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</si>
  <si>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</si>
  <si>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</si>
  <si>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</si>
  <si>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</si>
  <si>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</si>
  <si>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</si>
  <si>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</si>
  <si>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</si>
  <si>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</si>
  <si>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</si>
  <si>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</si>
  <si>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</si>
  <si>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</si>
  <si>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</si>
  <si>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</si>
  <si>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</si>
  <si>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</si>
  <si>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</si>
  <si>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</si>
  <si>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</si>
  <si>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</si>
  <si>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</si>
  <si>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</si>
  <si>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</si>
  <si>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</si>
  <si>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</si>
  <si>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</si>
  <si>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</si>
  <si>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</si>
  <si>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</si>
  <si>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</si>
  <si>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</si>
  <si>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</si>
  <si>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</si>
  <si>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</si>
  <si>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</si>
  <si>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</si>
  <si>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</si>
  <si>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</si>
  <si>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</si>
  <si>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</si>
  <si>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</si>
  <si>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</si>
  <si>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</si>
  <si>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</si>
  <si>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</si>
  <si>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</si>
  <si>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</si>
  <si>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</si>
  <si>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</si>
  <si>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</si>
  <si>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</si>
  <si>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</si>
  <si>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</si>
  <si>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</si>
  <si>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</si>
  <si>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</si>
  <si>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</si>
  <si>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</si>
  <si>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</si>
  <si>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</si>
  <si>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</si>
  <si>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</si>
  <si>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</si>
  <si>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</si>
  <si>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</si>
  <si>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</si>
  <si>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</si>
  <si>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</si>
  <si>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</si>
  <si>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</si>
  <si>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</si>
  <si>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</si>
  <si>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</si>
  <si>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</si>
  <si>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</si>
  <si>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</si>
  <si>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</si>
  <si>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</si>
  <si>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</si>
  <si>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</si>
  <si>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</si>
  <si>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</si>
  <si>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</si>
  <si>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</si>
  <si>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</si>
  <si>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</si>
  <si>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</si>
  <si>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</si>
  <si>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</si>
  <si>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</si>
  <si>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</si>
  <si>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</si>
  <si>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</si>
  <si>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</si>
  <si>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</si>
  <si>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</si>
  <si>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</si>
  <si>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</si>
  <si>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</si>
  <si>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</si>
  <si>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</si>
  <si>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</si>
  <si>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</si>
  <si>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</si>
  <si>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</si>
  <si>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</si>
  <si>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</si>
  <si>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</si>
  <si>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</si>
  <si>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</si>
  <si>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</si>
  <si>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</si>
  <si>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</si>
  <si>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</si>
  <si>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</si>
  <si>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</si>
  <si>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</si>
  <si>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</si>
  <si>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</si>
  <si>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</si>
  <si>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</si>
  <si>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</si>
  <si>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</si>
  <si>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</si>
  <si>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</si>
  <si>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</si>
  <si>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</si>
  <si>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</si>
  <si>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</si>
  <si>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</si>
  <si>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</si>
  <si>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</si>
  <si>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</si>
  <si>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</si>
  <si>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</si>
  <si>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</si>
  <si>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</si>
  <si>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</si>
  <si>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</si>
  <si>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</si>
  <si>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</si>
  <si>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</si>
  <si>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</si>
  <si>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</si>
  <si>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</si>
  <si>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</si>
  <si>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</si>
  <si>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</si>
  <si>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</si>
  <si>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</si>
  <si>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</si>
  <si>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</si>
  <si>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</si>
  <si>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</si>
  <si>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</si>
  <si>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</si>
  <si>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</si>
  <si>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</si>
  <si>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</si>
  <si>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</si>
  <si>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</si>
  <si>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</si>
  <si>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</si>
  <si>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</si>
  <si>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</si>
  <si>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</si>
  <si>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</si>
  <si>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</si>
  <si>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</si>
  <si>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</si>
  <si>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</si>
  <si>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</si>
  <si>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</si>
  <si>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</si>
  <si>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</si>
  <si>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</si>
  <si>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</si>
  <si>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</si>
  <si>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</si>
  <si>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</si>
  <si>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</si>
  <si>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</si>
  <si>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</si>
  <si>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</si>
  <si>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</si>
  <si>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</si>
  <si>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</si>
  <si>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</si>
  <si>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</si>
  <si>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</si>
  <si>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</si>
  <si>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</si>
  <si>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</si>
  <si>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</si>
  <si>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</si>
  <si>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</si>
  <si>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</si>
  <si>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</si>
  <si>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</si>
  <si>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</si>
  <si>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</si>
  <si>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</si>
  <si>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</si>
  <si>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</si>
  <si>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</si>
  <si>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</si>
  <si>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</si>
  <si>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</si>
  <si>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</si>
  <si>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</si>
  <si>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</si>
  <si>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</si>
  <si>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</si>
  <si>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</si>
  <si>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</si>
  <si>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</si>
  <si>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</si>
  <si>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</si>
  <si>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</si>
  <si>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</si>
  <si>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</si>
  <si>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</si>
  <si>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</si>
  <si>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</si>
  <si>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</si>
  <si>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</si>
  <si>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</si>
  <si>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</si>
  <si>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</si>
  <si>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</si>
  <si>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</si>
  <si>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</si>
  <si>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</si>
  <si>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</si>
  <si>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</si>
  <si>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</si>
  <si>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</si>
  <si>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</si>
  <si>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</si>
  <si>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</si>
  <si>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</si>
  <si>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</si>
  <si>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</si>
  <si>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</si>
  <si>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</si>
  <si>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</si>
  <si>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</si>
  <si>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</si>
  <si>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</si>
  <si>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</si>
  <si>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</si>
  <si>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</si>
  <si>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</si>
  <si>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</si>
  <si>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</si>
  <si>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</si>
  <si>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</si>
  <si>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</si>
  <si>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</si>
  <si>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</si>
  <si>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</si>
  <si>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</si>
  <si>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</si>
  <si>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</si>
  <si>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</si>
  <si>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</si>
  <si>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</si>
  <si>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</si>
  <si>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</si>
  <si>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</si>
  <si>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</si>
  <si>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</si>
  <si>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</si>
  <si>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</si>
  <si>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</si>
  <si>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</si>
  <si>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</si>
  <si>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</si>
  <si>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</si>
  <si>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</si>
  <si>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</si>
  <si>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</si>
  <si>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</si>
  <si>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</si>
  <si>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</si>
  <si>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</si>
  <si>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</si>
  <si>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</si>
  <si>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</si>
  <si>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</si>
  <si>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</si>
  <si>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</si>
  <si>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</si>
  <si>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</si>
  <si>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</si>
  <si>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</si>
  <si>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</si>
  <si>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</si>
  <si>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</si>
  <si>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</si>
  <si>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</si>
  <si>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</si>
  <si>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</si>
  <si>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</si>
  <si>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</si>
  <si>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</si>
  <si>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</si>
  <si>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</si>
  <si>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</si>
  <si>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</si>
  <si>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</si>
  <si>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</si>
  <si>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</si>
  <si>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</si>
  <si>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</si>
  <si>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</si>
  <si>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</si>
  <si>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</si>
  <si>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</si>
  <si>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</si>
  <si>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</si>
  <si>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</si>
  <si>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</si>
  <si>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</si>
  <si>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</si>
  <si>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</si>
  <si>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</si>
  <si>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</si>
  <si>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</si>
  <si>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</si>
  <si>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</si>
  <si>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</si>
  <si>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</si>
  <si>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</si>
  <si>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</si>
  <si>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</si>
  <si>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</si>
  <si>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</si>
  <si>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</si>
  <si>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</si>
  <si>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</si>
  <si>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</si>
  <si>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</si>
  <si>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</si>
  <si>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</si>
  <si>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</si>
  <si>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</si>
  <si>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</si>
  <si>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</si>
  <si>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</si>
  <si>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</si>
  <si>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</si>
  <si>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</si>
  <si>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</si>
  <si>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</si>
  <si>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</si>
  <si>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</si>
  <si>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</si>
  <si>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</si>
  <si>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</si>
  <si>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</si>
  <si>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</si>
  <si>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</si>
  <si>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</si>
  <si>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</si>
  <si>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</si>
  <si>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</si>
  <si>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</si>
  <si>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</si>
  <si>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</si>
  <si>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</si>
  <si>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</si>
  <si>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</si>
  <si>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</si>
  <si>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</si>
  <si>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</si>
  <si>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</si>
  <si>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</si>
  <si>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</si>
  <si>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</si>
  <si>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</si>
  <si>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</si>
  <si>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</si>
  <si>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</si>
  <si>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</si>
  <si>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</si>
  <si>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</si>
  <si>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</si>
  <si>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</si>
  <si>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</si>
  <si>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</si>
  <si>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</si>
  <si>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</si>
  <si>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</si>
  <si>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</si>
  <si>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</si>
  <si>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</si>
  <si>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</si>
  <si>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</si>
  <si>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</si>
  <si>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</si>
  <si>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</si>
  <si>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</si>
  <si>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</si>
  <si>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</si>
  <si>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</si>
  <si>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</si>
  <si>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</si>
  <si>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</si>
  <si>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</si>
  <si>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</si>
  <si>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</si>
  <si>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</si>
  <si>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</si>
  <si>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</si>
  <si>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</si>
  <si>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</si>
  <si>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</si>
  <si>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</si>
  <si>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</si>
  <si>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</si>
  <si>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</si>
  <si>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</si>
  <si>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</si>
  <si>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</si>
  <si>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</si>
  <si>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</si>
  <si>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</si>
  <si>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</si>
  <si>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</si>
  <si>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</si>
  <si>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</si>
  <si>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</si>
  <si>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</si>
  <si>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</si>
  <si>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</si>
  <si>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</si>
  <si>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</si>
  <si>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</si>
  <si>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</si>
  <si>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</si>
  <si>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</si>
  <si>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</si>
  <si>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</si>
  <si>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</si>
  <si>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</si>
  <si>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</si>
  <si>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</si>
  <si>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</si>
  <si>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</si>
  <si>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</si>
  <si>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</si>
  <si>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</si>
  <si>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</si>
  <si>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</si>
  <si>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</si>
  <si>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</si>
  <si>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</si>
  <si>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</si>
  <si>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</si>
  <si>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</si>
  <si>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</si>
  <si>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</si>
  <si>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</si>
  <si>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</si>
  <si>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</si>
  <si>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</si>
  <si>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</si>
  <si>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</si>
  <si>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</si>
  <si>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</si>
  <si>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</si>
  <si>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</si>
  <si>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</si>
  <si>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</si>
  <si>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</si>
  <si>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</si>
  <si>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</si>
  <si>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</si>
  <si>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</si>
  <si>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</si>
  <si>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</si>
  <si>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</si>
  <si>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</si>
  <si>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</si>
  <si>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</si>
  <si>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</si>
  <si>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</si>
  <si>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</si>
  <si>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</si>
  <si>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</si>
  <si>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</si>
  <si>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</si>
  <si>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</si>
  <si>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</si>
  <si>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</si>
  <si>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</si>
  <si>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</si>
  <si>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</si>
  <si>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</si>
  <si>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</si>
  <si>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</si>
  <si>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</si>
  <si>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</si>
  <si>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</si>
  <si>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</si>
  <si>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</si>
  <si>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</si>
  <si>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</si>
  <si>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</si>
  <si>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</si>
  <si>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</si>
  <si>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</si>
  <si>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</si>
  <si>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</si>
  <si>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</si>
  <si>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</si>
  <si>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</si>
  <si>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</si>
  <si>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</si>
  <si>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</si>
  <si>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</si>
  <si>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</si>
  <si>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</si>
  <si>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</si>
  <si>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</si>
  <si>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</si>
  <si>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</si>
  <si>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</si>
  <si>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</si>
  <si>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</si>
  <si>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</si>
  <si>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</si>
  <si>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</si>
  <si>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</si>
  <si>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</si>
  <si>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</si>
  <si>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</si>
  <si>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</si>
  <si>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</si>
  <si>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</si>
  <si>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</si>
  <si>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</si>
  <si>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</si>
  <si>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</si>
  <si>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</si>
  <si>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</si>
  <si>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</si>
  <si>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</si>
  <si>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</si>
  <si>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</si>
  <si>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</si>
  <si>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</si>
  <si>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</si>
  <si>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</si>
  <si>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</si>
  <si>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</si>
  <si>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</si>
  <si>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</si>
  <si>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</si>
  <si>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</si>
  <si>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</si>
  <si>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</si>
  <si>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</si>
  <si>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</si>
  <si>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</si>
  <si>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</si>
  <si>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</si>
  <si>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</si>
  <si>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</si>
  <si>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</si>
  <si>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</si>
  <si>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</si>
  <si>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</si>
  <si>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</si>
  <si>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</si>
  <si>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</si>
  <si>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</si>
  <si>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</si>
  <si>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</si>
  <si>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</si>
  <si>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</si>
  <si>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</si>
  <si>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</si>
  <si>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</si>
  <si>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</si>
  <si>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</si>
  <si>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</si>
  <si>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</si>
  <si>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</si>
  <si>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</si>
  <si>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</si>
  <si>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</si>
  <si>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</si>
  <si>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</si>
  <si>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</si>
  <si>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</si>
  <si>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</si>
  <si>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</si>
  <si>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</si>
  <si>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</si>
  <si>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</si>
  <si>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</si>
  <si>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</si>
  <si>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</si>
  <si>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</si>
  <si>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</si>
  <si>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</si>
  <si>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</si>
  <si>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</si>
  <si>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</si>
  <si>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</si>
  <si>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</si>
  <si>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</si>
  <si>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</si>
  <si>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</si>
  <si>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</si>
  <si>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</si>
  <si>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</si>
  <si>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</si>
  <si>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</si>
  <si>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</si>
  <si>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</si>
  <si>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</si>
  <si>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</si>
  <si>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</si>
  <si>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</si>
  <si>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</si>
  <si>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</si>
  <si>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</si>
  <si>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</si>
  <si>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</si>
  <si>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</si>
  <si>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</si>
  <si>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</si>
  <si>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</si>
  <si>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</si>
  <si>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</si>
  <si>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</si>
  <si>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</si>
  <si>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</si>
  <si>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</si>
  <si>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</si>
  <si>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</si>
  <si>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</si>
  <si>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</si>
  <si>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</si>
  <si>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</si>
  <si>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</si>
  <si>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</si>
  <si>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</si>
  <si>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</si>
  <si>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</si>
  <si>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</si>
  <si>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</si>
  <si>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</si>
  <si>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</si>
  <si>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</si>
  <si>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</si>
  <si>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</si>
  <si>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</si>
  <si>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</si>
  <si>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</si>
  <si>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</si>
  <si>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</si>
  <si>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</si>
  <si>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</si>
  <si>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</si>
  <si>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</si>
  <si>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</si>
  <si>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</si>
  <si>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</si>
  <si>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</si>
  <si>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</si>
  <si>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</si>
  <si>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</si>
  <si>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</si>
  <si>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</si>
  <si>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</si>
  <si>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</si>
  <si>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</si>
  <si>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</si>
  <si>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</si>
  <si>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</si>
  <si>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</si>
  <si>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</si>
  <si>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</si>
  <si>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</si>
  <si>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</si>
  <si>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</si>
  <si>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</si>
  <si>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</si>
  <si>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</si>
  <si>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</si>
  <si>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</si>
  <si>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</si>
  <si>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</si>
  <si>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</si>
  <si>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</si>
  <si>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</si>
  <si>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</si>
  <si>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</si>
  <si>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</si>
  <si>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</si>
  <si>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</si>
  <si>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</si>
  <si>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</si>
  <si>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</si>
  <si>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</si>
  <si>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</si>
  <si>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</si>
  <si>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</si>
  <si>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</si>
  <si>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</si>
  <si>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</si>
  <si>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</si>
  <si>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</si>
  <si>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</si>
  <si>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</si>
  <si>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</si>
  <si>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</si>
  <si>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</si>
  <si>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</si>
  <si>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</si>
  <si>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</si>
  <si>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</si>
  <si>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</si>
  <si>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</si>
  <si>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</si>
  <si>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</si>
  <si>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</si>
  <si>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</si>
  <si>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</si>
  <si>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</si>
  <si>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</si>
  <si>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</si>
  <si>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</si>
  <si>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</si>
  <si>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</si>
  <si>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</si>
  <si>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</si>
  <si>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</si>
  <si>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</si>
  <si>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</si>
  <si>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</si>
  <si>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</si>
  <si>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</si>
  <si>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</si>
  <si>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</si>
  <si>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</si>
  <si>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</si>
  <si>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</si>
  <si>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</si>
  <si>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</si>
  <si>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</si>
  <si>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</si>
  <si>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</si>
  <si>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</si>
  <si>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</si>
  <si>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</si>
  <si>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</si>
  <si>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</si>
  <si>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</si>
  <si>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</si>
  <si>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</si>
  <si>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</si>
  <si>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</si>
  <si>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</si>
  <si>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</si>
  <si>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</si>
  <si>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</si>
  <si>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</si>
  <si>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</si>
  <si>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</si>
  <si>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</si>
  <si>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</si>
  <si>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</si>
  <si>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</si>
  <si>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</si>
  <si>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</si>
  <si>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</si>
  <si>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</si>
  <si>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</si>
  <si>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</si>
  <si>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</si>
  <si>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</si>
  <si>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</si>
  <si>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</si>
  <si>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</si>
  <si>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</si>
  <si>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</si>
  <si>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</si>
  <si>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</si>
  <si>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</si>
  <si>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</si>
  <si>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</si>
  <si>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</si>
  <si>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</si>
  <si>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</si>
  <si>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</si>
  <si>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</si>
  <si>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</si>
  <si>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</si>
  <si>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</si>
  <si>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</si>
  <si>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</si>
  <si>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</si>
  <si>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</si>
  <si>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</si>
  <si>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</si>
  <si>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</si>
  <si>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</si>
  <si>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</si>
  <si>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</si>
  <si>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</si>
  <si>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</si>
  <si>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</si>
  <si>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</si>
  <si>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</si>
  <si>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</si>
  <si>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</si>
  <si>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</si>
  <si>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</si>
  <si>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</si>
  <si>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</si>
  <si>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</si>
  <si>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</si>
  <si>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</si>
  <si>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</si>
  <si>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</si>
  <si>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</si>
  <si>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</si>
  <si>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</si>
  <si>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</si>
  <si>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</si>
  <si>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</si>
  <si>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</si>
  <si>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</si>
  <si>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</si>
  <si>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</si>
  <si>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</si>
  <si>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</si>
  <si>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</si>
  <si>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</si>
  <si>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</si>
  <si>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</si>
  <si>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</si>
  <si>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</si>
  <si>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</si>
  <si>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</si>
  <si>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</si>
  <si>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</si>
  <si>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</si>
  <si>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</si>
  <si>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</si>
  <si>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</si>
  <si>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</si>
  <si>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</si>
  <si>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</si>
  <si>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</si>
  <si>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</si>
  <si>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</si>
  <si>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</si>
  <si>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</si>
  <si>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</si>
  <si>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</si>
  <si>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</si>
  <si>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</si>
  <si>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</si>
  <si>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</si>
  <si>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</si>
  <si>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</si>
  <si>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</si>
  <si>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</si>
  <si>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</si>
  <si>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</si>
  <si>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</si>
  <si>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</si>
  <si>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</si>
  <si>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</si>
  <si>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</si>
  <si>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</si>
  <si>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</si>
  <si>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</si>
  <si>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</si>
  <si>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</si>
  <si>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</si>
  <si>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</si>
  <si>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</si>
  <si>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</si>
  <si>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</si>
  <si>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</si>
  <si>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</si>
  <si>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</si>
  <si>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</si>
  <si>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</si>
  <si>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</si>
  <si>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</si>
  <si>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</si>
  <si>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</si>
  <si>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</si>
  <si>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</si>
  <si>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</si>
  <si>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</si>
  <si>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</si>
  <si>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</si>
  <si>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</si>
  <si>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</si>
  <si>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</si>
  <si>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</si>
  <si>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</si>
  <si>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</si>
  <si>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</si>
  <si>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</si>
  <si>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</si>
  <si>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</si>
  <si>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</si>
  <si>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</si>
  <si>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</si>
  <si>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</si>
  <si>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</si>
  <si>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</si>
  <si>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</si>
  <si>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</si>
  <si>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</si>
  <si>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</si>
  <si>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</si>
  <si>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</si>
  <si>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</si>
  <si>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</si>
  <si>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</si>
  <si>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</si>
  <si>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</si>
  <si>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</si>
  <si>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</si>
  <si>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</si>
  <si>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</si>
  <si>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</si>
  <si>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</si>
  <si>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</si>
  <si>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</si>
  <si>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</si>
  <si>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</si>
  <si>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</si>
  <si>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</si>
  <si>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</si>
  <si>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</si>
  <si>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</si>
  <si>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</si>
  <si>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</si>
  <si>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</si>
  <si>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</si>
  <si>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</si>
  <si>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</si>
  <si>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</si>
  <si>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</si>
  <si>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</si>
  <si>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</si>
  <si>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</si>
  <si>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</si>
  <si>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</si>
  <si>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</si>
  <si>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</si>
  <si>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</si>
  <si>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</si>
  <si>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</si>
  <si>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</si>
  <si>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</si>
  <si>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</si>
  <si>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</si>
  <si>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</si>
  <si>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</si>
  <si>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</si>
  <si>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</si>
  <si>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</si>
  <si>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</si>
  <si>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</si>
  <si>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</si>
  <si>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</si>
  <si>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</si>
  <si>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</si>
  <si>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</si>
  <si>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</si>
  <si>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</si>
  <si>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</si>
  <si>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</si>
  <si>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</si>
  <si>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</si>
  <si>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</si>
  <si>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</si>
  <si>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</si>
  <si>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</si>
  <si>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</si>
  <si>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</si>
  <si>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</si>
  <si>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</si>
  <si>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</si>
  <si>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</si>
  <si>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</si>
  <si>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</si>
  <si>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</si>
  <si>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</si>
  <si>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</si>
  <si>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</si>
  <si>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</si>
  <si>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</si>
  <si>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</si>
  <si>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</si>
  <si>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</si>
  <si>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</si>
  <si>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</si>
  <si>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</si>
  <si>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</si>
  <si>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</si>
  <si>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</si>
  <si>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</si>
  <si>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</si>
  <si>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</si>
  <si>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</si>
  <si>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</si>
  <si>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</si>
  <si>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</si>
  <si>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</si>
  <si>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</si>
  <si>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</si>
  <si>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</si>
  <si>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</si>
  <si>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</si>
  <si>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</si>
  <si>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</si>
  <si>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</si>
  <si>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</si>
  <si>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</si>
  <si>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</si>
  <si>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</si>
  <si>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</si>
  <si>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</si>
  <si>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</si>
  <si>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</si>
  <si>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</si>
  <si>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</si>
  <si>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</si>
  <si>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</si>
  <si>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</si>
  <si>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</si>
  <si>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</si>
  <si>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</si>
  <si>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</si>
  <si>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</si>
  <si>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</si>
  <si>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</si>
  <si>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</si>
  <si>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</si>
  <si>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</si>
  <si>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</si>
  <si>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</si>
  <si>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</si>
  <si>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</si>
  <si>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</si>
  <si>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</si>
  <si>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</si>
  <si>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</si>
  <si>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</si>
  <si>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</si>
  <si>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</si>
  <si>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</si>
  <si>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</si>
  <si>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</si>
  <si>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</si>
  <si>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</si>
  <si>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</si>
  <si>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</si>
  <si>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</si>
  <si>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</si>
  <si>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</si>
  <si>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</si>
  <si>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</si>
  <si>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</si>
  <si>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</si>
  <si>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</si>
  <si>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</si>
  <si>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</si>
  <si>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</si>
  <si>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</si>
  <si>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</si>
  <si>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</si>
  <si>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</si>
  <si>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</si>
  <si>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</si>
  <si>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</si>
  <si>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</si>
  <si>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</si>
  <si>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</si>
  <si>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</si>
  <si>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</si>
  <si>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</si>
  <si>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</si>
  <si>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</si>
  <si>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</si>
  <si>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</si>
  <si>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</si>
  <si>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</si>
  <si>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</si>
  <si>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</si>
  <si>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</si>
  <si>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</si>
  <si>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</si>
  <si>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</si>
  <si>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</si>
  <si>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</si>
  <si>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</si>
  <si>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</si>
  <si>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</si>
  <si>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</si>
  <si>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</si>
  <si>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</si>
  <si>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</si>
  <si>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</si>
  <si>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</si>
  <si>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</si>
  <si>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</si>
  <si>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</si>
  <si>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</si>
  <si>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</si>
  <si>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</si>
  <si>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</si>
  <si>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</si>
  <si>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</si>
  <si>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</si>
  <si>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</si>
  <si>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</si>
  <si>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</si>
  <si>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</si>
  <si>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</si>
  <si>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</si>
  <si>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</si>
  <si>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</si>
  <si>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</si>
  <si>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</si>
  <si>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</si>
  <si>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</si>
  <si>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</si>
  <si>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</si>
  <si>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</si>
  <si>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</si>
  <si>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</si>
  <si>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</si>
  <si>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</si>
  <si>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</si>
  <si>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</si>
  <si>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</si>
  <si>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</si>
  <si>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</si>
  <si>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</si>
  <si>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</si>
  <si>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</si>
  <si>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</si>
  <si>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</si>
  <si>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</si>
  <si>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</si>
  <si>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</si>
  <si>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</si>
  <si>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</si>
  <si>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</si>
  <si>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</si>
  <si>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</si>
  <si>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</si>
  <si>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</si>
  <si>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</si>
  <si>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</si>
  <si>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</si>
  <si>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</si>
  <si>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</si>
  <si>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</si>
  <si>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</si>
  <si>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</si>
  <si>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</si>
  <si>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</si>
  <si>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</si>
  <si>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</si>
  <si>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</si>
  <si>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</si>
  <si>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</si>
  <si>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</si>
  <si>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</si>
  <si>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</si>
  <si>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</si>
  <si>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</si>
  <si>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</si>
  <si>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</si>
  <si>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</si>
  <si>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</si>
  <si>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</si>
  <si>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</si>
  <si>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</si>
  <si>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</si>
  <si>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</si>
  <si>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</si>
  <si>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</si>
  <si>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</si>
  <si>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</si>
  <si>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</si>
  <si>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</si>
  <si>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</si>
  <si>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</si>
  <si>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</si>
  <si>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</si>
  <si>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</si>
  <si>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</si>
  <si>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</si>
  <si>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</si>
  <si>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</si>
  <si>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</si>
  <si>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</si>
  <si>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</si>
  <si>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</si>
  <si>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</si>
  <si>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</si>
  <si>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</si>
  <si>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</si>
  <si>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</si>
  <si>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</si>
  <si>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</si>
  <si>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</si>
  <si>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</si>
  <si>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</si>
  <si>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</si>
  <si>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</si>
  <si>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</si>
  <si>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</si>
  <si>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</si>
  <si>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</si>
  <si>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</si>
  <si>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</si>
  <si>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</si>
  <si>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</si>
  <si>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</si>
  <si>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</si>
  <si>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</si>
  <si>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</si>
  <si>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</si>
  <si>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</si>
  <si>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</si>
  <si>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</si>
  <si>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</si>
  <si>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</si>
  <si>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</si>
  <si>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</si>
  <si>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</si>
  <si>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</si>
  <si>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</si>
  <si>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</si>
  <si>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</si>
  <si>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</si>
  <si>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</si>
  <si>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</si>
  <si>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</si>
  <si>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</si>
  <si>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</si>
  <si>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</si>
  <si>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</si>
  <si>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</si>
  <si>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</si>
  <si>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</si>
  <si>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</si>
  <si>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</si>
  <si>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</si>
  <si>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</si>
  <si>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</si>
  <si>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</si>
  <si>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</si>
  <si>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</si>
  <si>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</si>
  <si>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</si>
  <si>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</si>
  <si>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</si>
  <si>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</si>
  <si>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</si>
  <si>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</si>
  <si>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</si>
  <si>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</si>
  <si>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</si>
  <si>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</si>
  <si>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</si>
  <si>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</si>
  <si>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</si>
  <si>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</si>
  <si>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</si>
  <si>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</si>
  <si>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</si>
  <si>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</si>
  <si>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</si>
  <si>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</si>
  <si>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</si>
  <si>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</si>
  <si>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</si>
  <si>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</si>
  <si>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</si>
  <si>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</si>
  <si>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</si>
  <si>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</si>
  <si>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</si>
  <si>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</si>
  <si>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</si>
  <si>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</si>
  <si>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</si>
  <si>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</si>
  <si>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</si>
  <si>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</si>
  <si>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</si>
  <si>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</si>
  <si>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</si>
  <si>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</si>
  <si>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</si>
  <si>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</si>
  <si>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</si>
  <si>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</si>
  <si>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</si>
  <si>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</si>
  <si>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</si>
  <si>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</si>
  <si>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</si>
  <si>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</si>
  <si>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</si>
  <si>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</si>
  <si>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</si>
  <si>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</si>
  <si>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</si>
  <si>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</si>
  <si>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</si>
  <si>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</si>
  <si>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</si>
  <si>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</si>
  <si>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</si>
  <si>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</si>
  <si>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</si>
  <si>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</si>
  <si>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</si>
  <si>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</si>
  <si>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</si>
  <si>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</si>
  <si>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</si>
  <si>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</si>
  <si>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</si>
  <si>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</si>
  <si>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</si>
  <si>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</si>
  <si>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</si>
  <si>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</si>
  <si>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</si>
  <si>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</si>
  <si>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</si>
  <si>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</si>
  <si>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</si>
  <si>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</si>
  <si>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</si>
  <si>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</si>
  <si>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</si>
  <si>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</si>
  <si>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</si>
  <si>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</si>
  <si>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</si>
  <si>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</si>
  <si>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</si>
  <si>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</si>
  <si>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</si>
  <si>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</si>
  <si>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</si>
  <si>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</si>
  <si>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</si>
  <si>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</si>
  <si>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</si>
  <si>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</si>
  <si>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</si>
  <si>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</si>
  <si>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</si>
  <si>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</si>
  <si>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</si>
  <si>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</si>
  <si>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</si>
  <si>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</si>
  <si>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</si>
  <si>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</si>
  <si>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</si>
  <si>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</si>
  <si>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</si>
  <si>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</si>
  <si>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</si>
  <si>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</si>
  <si>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</si>
  <si>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</si>
  <si>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</si>
  <si>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</si>
  <si>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</si>
  <si>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</si>
  <si>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</si>
  <si>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</si>
  <si>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</si>
  <si>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</si>
  <si>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</si>
  <si>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</si>
  <si>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</si>
  <si>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</si>
  <si>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</si>
  <si>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</si>
  <si>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</si>
  <si>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</si>
  <si>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</si>
  <si>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</si>
  <si>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</si>
  <si>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</si>
  <si>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</si>
  <si>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</si>
  <si>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</si>
  <si>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</si>
  <si>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</si>
  <si>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</si>
  <si>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</si>
  <si>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</si>
  <si>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</si>
  <si>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</si>
  <si>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</si>
  <si>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</si>
  <si>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</si>
  <si>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</si>
  <si>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</si>
  <si>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</si>
  <si>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</si>
  <si>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</si>
  <si>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</si>
  <si>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</si>
  <si>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</si>
  <si>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</si>
  <si>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</si>
  <si>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</si>
  <si>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</si>
  <si>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</si>
  <si>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</si>
  <si>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</si>
  <si>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</si>
  <si>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</si>
  <si>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</si>
  <si>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</si>
  <si>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</si>
  <si>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</si>
  <si>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</si>
  <si>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</si>
  <si>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</si>
  <si>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</si>
  <si>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</si>
  <si>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</si>
  <si>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</si>
  <si>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</si>
  <si>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</si>
  <si>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</si>
  <si>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</si>
  <si>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</si>
  <si>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</si>
  <si>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</si>
  <si>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</si>
  <si>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</si>
  <si>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</si>
  <si>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</si>
  <si>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</si>
  <si>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</si>
  <si>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</si>
  <si>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</si>
  <si>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</si>
  <si>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</si>
  <si>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</si>
  <si>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</si>
  <si>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</si>
  <si>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</si>
  <si>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</si>
  <si>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</si>
  <si>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</si>
  <si>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</si>
  <si>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</si>
  <si>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</si>
  <si>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</si>
  <si>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</si>
  <si>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</si>
  <si>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</si>
  <si>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</si>
  <si>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</si>
  <si>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</si>
  <si>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</si>
  <si>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</si>
  <si>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</si>
  <si>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</si>
  <si>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</si>
  <si>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</si>
  <si>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</si>
  <si>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</si>
  <si>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</si>
  <si>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</si>
  <si>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</si>
  <si>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</si>
  <si>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</si>
  <si>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</si>
  <si>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</si>
  <si>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</si>
  <si>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</si>
  <si>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</si>
  <si>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</si>
  <si>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</si>
  <si>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</si>
  <si>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</si>
  <si>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</si>
  <si>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</si>
  <si>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</si>
  <si>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</si>
  <si>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</si>
  <si>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</si>
  <si>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</si>
  <si>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</si>
  <si>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</si>
  <si>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</si>
  <si>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</si>
  <si>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</si>
  <si>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</si>
  <si>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</si>
  <si>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</si>
  <si>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</si>
  <si>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</si>
  <si>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</si>
  <si>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</si>
  <si>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</si>
  <si>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</si>
  <si>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</si>
  <si>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</si>
  <si>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</si>
  <si>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</si>
  <si>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</si>
  <si>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</si>
  <si>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</si>
  <si>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</si>
  <si>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</si>
  <si>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</si>
  <si>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</si>
  <si>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</si>
  <si>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</si>
  <si>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</si>
  <si>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</si>
  <si>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</si>
  <si>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</si>
  <si>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</si>
  <si>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</si>
  <si>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</si>
  <si>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</si>
  <si>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</si>
  <si>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</si>
  <si>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</si>
  <si>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</si>
  <si>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</si>
  <si>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</si>
  <si>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</si>
  <si>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</si>
  <si>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</si>
  <si>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</si>
  <si>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</si>
  <si>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</si>
  <si>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</si>
  <si>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</si>
  <si>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</si>
  <si>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</si>
  <si>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</si>
  <si>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</si>
  <si>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</si>
  <si>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</si>
  <si>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</si>
  <si>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</si>
  <si>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</si>
  <si>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</si>
  <si>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</si>
  <si>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</si>
  <si>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</si>
  <si>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</si>
  <si>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</si>
  <si>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</si>
  <si>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</si>
  <si>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</si>
  <si>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</si>
  <si>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</si>
  <si>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</si>
  <si>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</si>
  <si>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</si>
  <si>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</si>
  <si>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</si>
  <si>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</si>
  <si>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</si>
  <si>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</si>
  <si>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</si>
  <si>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</si>
  <si>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</si>
  <si>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</si>
  <si>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</si>
  <si>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</si>
  <si>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</si>
  <si>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</si>
  <si>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</si>
  <si>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</si>
  <si>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</si>
  <si>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</si>
  <si>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</si>
  <si>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</si>
  <si>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</si>
  <si>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</si>
  <si>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</si>
  <si>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</si>
  <si>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</si>
  <si>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</si>
  <si>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</si>
  <si>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</si>
  <si>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</si>
  <si>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</si>
  <si>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</si>
  <si>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</si>
  <si>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</si>
  <si>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</si>
  <si>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</si>
  <si>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</si>
  <si>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</si>
  <si>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</si>
  <si>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</si>
  <si>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</si>
  <si>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</si>
  <si>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</si>
  <si>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</si>
  <si>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</si>
  <si>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</si>
  <si>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</si>
  <si>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</si>
  <si>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</si>
  <si>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</si>
  <si>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</si>
  <si>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</si>
  <si>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</si>
  <si>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</si>
  <si>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</si>
  <si>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</si>
  <si>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</si>
  <si>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</si>
  <si>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</si>
  <si>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</si>
  <si>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</si>
  <si>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</si>
  <si>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</si>
  <si>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</si>
  <si>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</si>
  <si>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</si>
  <si>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</si>
  <si>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</si>
  <si>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</si>
  <si>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</si>
  <si>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</si>
  <si>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</si>
  <si>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</si>
  <si>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</si>
  <si>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</si>
  <si>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</si>
  <si>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</si>
  <si>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</si>
  <si>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</si>
  <si>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</si>
  <si>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</si>
  <si>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</si>
  <si>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</si>
  <si>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</si>
  <si>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</si>
  <si>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</si>
  <si>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</si>
  <si>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</si>
  <si>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</si>
  <si>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</si>
  <si>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</si>
  <si>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</si>
  <si>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</si>
  <si>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</si>
  <si>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</si>
  <si>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</si>
  <si>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</si>
  <si>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</si>
  <si>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</si>
  <si>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</si>
  <si>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</si>
  <si>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</si>
  <si>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</si>
  <si>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</si>
  <si>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</si>
  <si>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</si>
  <si>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</si>
  <si>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</si>
  <si>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</si>
  <si>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</si>
  <si>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</si>
  <si>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</si>
  <si>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</si>
  <si>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</si>
  <si>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</si>
  <si>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</si>
  <si>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</si>
  <si>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</si>
  <si>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</si>
  <si>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</si>
  <si>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</si>
  <si>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</si>
  <si>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</si>
  <si>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</si>
  <si>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</si>
  <si>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</si>
  <si>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</si>
  <si>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</si>
  <si>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</si>
  <si>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</si>
  <si>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</si>
  <si>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</si>
  <si>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</si>
  <si>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</si>
  <si>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</si>
  <si>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</si>
  <si>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</si>
  <si>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</si>
  <si>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</si>
  <si>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</si>
  <si>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</si>
  <si>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</si>
  <si>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</si>
  <si>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</si>
  <si>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</si>
  <si>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</si>
  <si>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</si>
  <si>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</si>
  <si>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</si>
  <si>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</si>
  <si>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</si>
  <si>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</si>
  <si>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</si>
  <si>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</si>
  <si>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</si>
  <si>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</si>
  <si>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</si>
  <si>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</si>
  <si>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</si>
  <si>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</si>
  <si>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</si>
  <si>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</si>
  <si>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</si>
  <si>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</si>
  <si>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</si>
  <si>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</si>
  <si>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</si>
  <si>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</si>
  <si>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</si>
  <si>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</si>
  <si>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</si>
  <si>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</si>
  <si>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</si>
  <si>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</si>
  <si>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</si>
  <si>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</si>
  <si>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</si>
  <si>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</si>
  <si>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</si>
  <si>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</si>
  <si>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</si>
  <si>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</si>
  <si>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</si>
  <si>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</si>
  <si>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</si>
  <si>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</si>
  <si>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</si>
  <si>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</si>
  <si>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</si>
  <si>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</si>
  <si>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</si>
  <si>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</si>
  <si>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</si>
  <si>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</si>
  <si>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</si>
  <si>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</si>
  <si>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</si>
  <si>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</si>
  <si>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</si>
  <si>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</si>
  <si>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</si>
  <si>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</si>
  <si>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</si>
  <si>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</si>
  <si>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</si>
  <si>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</si>
  <si>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</si>
  <si>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</si>
  <si>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</si>
  <si>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</si>
  <si>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</si>
  <si>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</si>
  <si>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</si>
  <si>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</si>
  <si>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</si>
  <si>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</si>
  <si>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</si>
  <si>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</si>
  <si>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</si>
  <si>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</si>
  <si>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</si>
  <si>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</si>
  <si>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</si>
  <si>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</si>
  <si>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</si>
  <si>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</si>
  <si>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</si>
  <si>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</si>
  <si>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</si>
  <si>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</si>
  <si>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</si>
  <si>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</si>
  <si>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</si>
  <si>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</si>
  <si>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</si>
  <si>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</si>
  <si>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</si>
  <si>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</si>
  <si>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</si>
  <si>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</si>
  <si>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</si>
  <si>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</si>
  <si>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</si>
  <si>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</si>
  <si>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</si>
  <si>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</si>
  <si>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</si>
  <si>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</si>
  <si>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</si>
  <si>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</si>
  <si>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</si>
  <si>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</si>
  <si>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</si>
  <si>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</si>
  <si>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</si>
  <si>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</si>
  <si>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</si>
  <si>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</si>
  <si>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</si>
  <si>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</si>
  <si>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</si>
  <si>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</si>
  <si>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</si>
  <si>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</si>
  <si>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</si>
  <si>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</si>
  <si>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</si>
  <si>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</si>
  <si>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</si>
  <si>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</si>
  <si>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</si>
  <si>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</si>
  <si>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</si>
  <si>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</si>
  <si>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</si>
  <si>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</si>
  <si>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</si>
  <si>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</si>
  <si>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</si>
  <si>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</si>
  <si>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</si>
  <si>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</si>
  <si>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</si>
  <si>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</si>
  <si>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</si>
  <si>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</si>
  <si>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</si>
  <si>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</si>
  <si>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</si>
  <si>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</si>
  <si>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</si>
  <si>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</si>
  <si>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</si>
  <si>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</si>
  <si>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</si>
  <si>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</si>
  <si>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</si>
  <si>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</si>
  <si>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</si>
  <si>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</si>
  <si>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</si>
  <si>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</si>
  <si>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</si>
  <si>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</si>
  <si>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</si>
  <si>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</si>
  <si>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</si>
  <si>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</si>
  <si>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</si>
  <si>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</si>
  <si>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</si>
  <si>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</si>
  <si>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</si>
  <si>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</si>
  <si>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</si>
  <si>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</si>
  <si>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</si>
  <si>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</si>
  <si>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</si>
  <si>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</si>
  <si>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</si>
  <si>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</si>
  <si>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</si>
  <si>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</si>
  <si>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</si>
  <si>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</si>
  <si>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</si>
  <si>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</si>
  <si>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</si>
  <si>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</si>
  <si>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</si>
  <si>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</si>
  <si>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</si>
  <si>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</si>
  <si>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</si>
  <si>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</si>
  <si>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</si>
  <si>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</si>
  <si>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</si>
  <si>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</si>
  <si>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</si>
  <si>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</si>
  <si>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</si>
  <si>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</si>
  <si>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</si>
  <si>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</si>
  <si>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</si>
  <si>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</si>
  <si>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</si>
  <si>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</si>
  <si>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</si>
  <si>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</si>
  <si>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</si>
  <si>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</si>
  <si>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</si>
  <si>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</si>
  <si>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</si>
  <si>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</si>
  <si>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</si>
  <si>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</si>
  <si>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</si>
  <si>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</si>
  <si>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</si>
  <si>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</si>
  <si>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</si>
  <si>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</si>
  <si>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</si>
  <si>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</si>
  <si>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</si>
  <si>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</si>
  <si>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</si>
  <si>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</si>
  <si>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</si>
  <si>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</si>
  <si>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</si>
  <si>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</si>
  <si>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</si>
  <si>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</si>
  <si>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</si>
  <si>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</si>
  <si>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</si>
  <si>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</si>
  <si>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</si>
  <si>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</si>
  <si>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</si>
  <si>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</si>
  <si>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</si>
  <si>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</si>
  <si>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</si>
  <si>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</si>
  <si>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</si>
  <si>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</si>
  <si>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</si>
  <si>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</si>
  <si>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</si>
  <si>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</si>
  <si>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</si>
  <si>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</si>
  <si>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</si>
  <si>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</si>
  <si>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</si>
  <si>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</si>
  <si>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</si>
  <si>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</si>
  <si>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</si>
  <si>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</si>
  <si>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</si>
  <si>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</si>
  <si>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</si>
  <si>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</si>
  <si>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</si>
  <si>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</si>
  <si>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</si>
  <si>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</si>
  <si>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</si>
  <si>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</si>
  <si>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</si>
  <si>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</si>
  <si>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</si>
  <si>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</si>
  <si>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</si>
  <si>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</si>
  <si>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</si>
  <si>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</si>
  <si>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</si>
  <si>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</si>
  <si>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</si>
  <si>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</si>
  <si>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</si>
  <si>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</si>
  <si>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</si>
  <si>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</si>
  <si>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</si>
  <si>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</si>
  <si>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</si>
  <si>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</si>
  <si>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</si>
  <si>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</si>
  <si>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</si>
  <si>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</si>
  <si>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</si>
  <si>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</si>
  <si>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</si>
  <si>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</si>
  <si>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</si>
  <si>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</si>
  <si>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</si>
  <si>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</si>
  <si>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</si>
  <si>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</si>
  <si>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</si>
  <si>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</si>
  <si>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</si>
  <si>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</si>
  <si>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</si>
  <si>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</si>
  <si>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</si>
  <si>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</si>
  <si>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</si>
  <si>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</si>
  <si>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</si>
  <si>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</si>
  <si>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</si>
  <si>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</si>
  <si>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</si>
  <si>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</si>
  <si>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</si>
  <si>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</si>
  <si>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</si>
  <si>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</si>
  <si>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</si>
  <si>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</si>
  <si>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</si>
  <si>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</si>
  <si>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</si>
  <si>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</si>
  <si>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</si>
  <si>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</si>
  <si>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</si>
  <si>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</si>
  <si>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</si>
  <si>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</si>
  <si>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</si>
  <si>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</si>
  <si>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</si>
  <si>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</si>
  <si>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</si>
  <si>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</si>
  <si>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</si>
  <si>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</si>
  <si>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</si>
  <si>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</si>
  <si>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</si>
  <si>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</si>
  <si>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</si>
  <si>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</si>
  <si>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</si>
  <si>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</si>
  <si>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</si>
  <si>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</si>
  <si>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</si>
  <si>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</si>
  <si>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</si>
  <si>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</si>
  <si>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</si>
  <si>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</si>
  <si>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</si>
  <si>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</si>
  <si>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</si>
  <si>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</si>
  <si>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</si>
  <si>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</si>
  <si>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</si>
  <si>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</si>
  <si>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</si>
  <si>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</si>
  <si>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</si>
  <si>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</si>
  <si>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</si>
  <si>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</si>
  <si>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</si>
  <si>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</si>
  <si>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</si>
  <si>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</si>
  <si>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</si>
  <si>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</si>
  <si>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</si>
  <si>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</si>
  <si>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</si>
  <si>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</si>
  <si>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</si>
  <si>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</si>
  <si>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</si>
  <si>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</si>
  <si>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</si>
  <si>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</si>
  <si>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</si>
  <si>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</si>
  <si>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</si>
  <si>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</si>
  <si>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</si>
  <si>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</si>
  <si>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</si>
  <si>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</si>
  <si>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</si>
  <si>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</si>
  <si>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</si>
  <si>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</si>
  <si>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</si>
  <si>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</si>
  <si>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</si>
  <si>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</si>
  <si>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</si>
  <si>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</si>
  <si>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</si>
  <si>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</si>
  <si>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</si>
  <si>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</si>
  <si>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</si>
  <si>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</si>
  <si>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</si>
  <si>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</si>
  <si>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</si>
  <si>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</si>
  <si>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</si>
  <si>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</si>
  <si>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</si>
  <si>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</si>
  <si>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</si>
  <si>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</si>
  <si>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</si>
  <si>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</si>
  <si>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</si>
  <si>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</si>
  <si>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</si>
  <si>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</si>
  <si>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</si>
  <si>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</si>
  <si>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</si>
  <si>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</si>
  <si>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</si>
  <si>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</si>
  <si>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</si>
  <si>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</si>
  <si>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</si>
  <si>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</si>
  <si>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</si>
  <si>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</si>
  <si>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</si>
  <si>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</si>
  <si>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</si>
  <si>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</si>
  <si>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</si>
  <si>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</si>
  <si>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</si>
  <si>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</si>
  <si>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</si>
  <si>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</si>
  <si>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</si>
  <si>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</si>
  <si>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</si>
  <si>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</si>
  <si>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</si>
  <si>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</si>
  <si>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</si>
  <si>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</si>
  <si>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</si>
  <si>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</si>
  <si>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</si>
  <si>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</si>
  <si>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</si>
  <si>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</si>
  <si>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</si>
  <si>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</si>
  <si>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</si>
  <si>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</si>
  <si>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</si>
  <si>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</si>
  <si>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</si>
  <si>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</si>
  <si>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</si>
  <si>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</si>
  <si>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</si>
  <si>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</si>
  <si>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</si>
  <si>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</si>
  <si>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</si>
  <si>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</si>
  <si>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</si>
  <si>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</si>
  <si>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</si>
  <si>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</si>
  <si>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</si>
  <si>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</si>
  <si>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</si>
  <si>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</si>
  <si>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</si>
  <si>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</si>
  <si>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</si>
  <si>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</si>
  <si>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</si>
  <si>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</si>
  <si>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</si>
  <si>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</si>
  <si>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</si>
  <si>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</si>
  <si>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</si>
  <si>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</si>
  <si>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</si>
  <si>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</si>
  <si>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</si>
  <si>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</si>
  <si>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</si>
  <si>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</si>
  <si>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</si>
  <si>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</si>
  <si>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</si>
  <si>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</si>
  <si>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</si>
  <si>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</si>
  <si>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</si>
  <si>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</si>
  <si>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</si>
  <si>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</si>
  <si>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</si>
  <si>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</si>
  <si>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</si>
  <si>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</si>
  <si>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</si>
  <si>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</si>
  <si>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</si>
  <si>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</si>
  <si>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</si>
  <si>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</si>
  <si>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</si>
  <si>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</si>
  <si>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</si>
  <si>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</si>
  <si>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</si>
  <si>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</si>
  <si>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</si>
  <si>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</si>
  <si>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</si>
  <si>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</si>
  <si>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</si>
  <si>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</si>
  <si>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</si>
  <si>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</si>
  <si>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</si>
  <si>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</si>
  <si>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</si>
  <si>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</si>
  <si>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</si>
  <si>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</si>
  <si>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</si>
  <si>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</si>
  <si>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</si>
  <si>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</si>
  <si>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</si>
  <si>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</si>
  <si>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</si>
  <si>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</si>
  <si>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</si>
  <si>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</si>
  <si>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</si>
  <si>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</si>
  <si>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</si>
  <si>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</si>
  <si>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</si>
  <si>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</si>
  <si>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</si>
  <si>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</si>
  <si>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</si>
  <si>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</si>
  <si>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</si>
  <si>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</si>
  <si>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</si>
  <si>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</si>
  <si>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</si>
  <si>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</si>
  <si>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</si>
  <si>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</si>
  <si>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</si>
  <si>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</si>
  <si>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</si>
  <si>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</si>
  <si>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</si>
  <si>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</si>
  <si>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</si>
  <si>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</si>
  <si>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</si>
  <si>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</si>
  <si>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</si>
  <si>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</si>
  <si>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</si>
  <si>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</si>
  <si>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</si>
  <si>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</si>
  <si>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</si>
  <si>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</si>
  <si>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</si>
  <si>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</si>
  <si>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</si>
  <si>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</si>
  <si>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</si>
  <si>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</si>
  <si>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</si>
  <si>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</si>
  <si>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</si>
  <si>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</si>
  <si>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</si>
  <si>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</si>
  <si>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</si>
  <si>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</si>
  <si>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</si>
  <si>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</si>
  <si>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</si>
  <si>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</si>
  <si>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</si>
  <si>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</si>
  <si>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</si>
  <si>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</si>
  <si>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</si>
  <si>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</si>
  <si>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</si>
  <si>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</si>
  <si>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</si>
  <si>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</si>
  <si>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</si>
  <si>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</si>
  <si>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</si>
  <si>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</si>
  <si>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</si>
  <si>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</si>
  <si>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</si>
  <si>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</si>
  <si>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</si>
  <si>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</si>
  <si>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</si>
  <si>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</si>
  <si>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</si>
  <si>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</si>
  <si>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</si>
  <si>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</si>
  <si>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</si>
  <si>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</si>
  <si>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</si>
  <si>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</si>
  <si>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</si>
  <si>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</si>
  <si>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</si>
  <si>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</si>
  <si>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</si>
  <si>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</si>
  <si>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</si>
  <si>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</si>
  <si>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</si>
  <si>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</si>
  <si>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</si>
  <si>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</si>
  <si>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</si>
  <si>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</si>
  <si>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</si>
  <si>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</si>
  <si>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</si>
  <si>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</si>
  <si>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</si>
  <si>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</si>
  <si>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</si>
  <si>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</si>
  <si>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</si>
  <si>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</si>
  <si>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</si>
  <si>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</si>
  <si>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</si>
  <si>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</si>
  <si>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</si>
  <si>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</si>
  <si>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</si>
  <si>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</si>
  <si>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</si>
  <si>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</si>
  <si>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</si>
  <si>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</si>
  <si>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</si>
  <si>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</si>
  <si>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</si>
  <si>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</si>
  <si>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</si>
  <si>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</si>
  <si>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</si>
  <si>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</si>
  <si>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</si>
  <si>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</si>
  <si>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</si>
  <si>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</si>
  <si>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</si>
  <si>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</si>
  <si>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</si>
  <si>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</si>
  <si>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</si>
  <si>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</si>
  <si>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</si>
  <si>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</si>
  <si>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</si>
  <si>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</si>
  <si>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</si>
  <si>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</si>
  <si>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</si>
  <si>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</si>
  <si>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</si>
  <si>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</si>
  <si>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</si>
  <si>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</si>
  <si>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</si>
  <si>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</si>
  <si>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</si>
  <si>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</si>
  <si>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</si>
  <si>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</si>
  <si>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</si>
  <si>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</si>
  <si>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</si>
  <si>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</si>
  <si>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</si>
  <si>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</si>
  <si>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</si>
  <si>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</si>
  <si>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</si>
  <si>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</si>
  <si>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</si>
  <si>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</si>
  <si>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</si>
  <si>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</si>
  <si>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</si>
  <si>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</si>
  <si>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</si>
  <si>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</si>
  <si>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</si>
  <si>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</si>
  <si>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</si>
  <si>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</si>
  <si>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</si>
  <si>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</si>
  <si>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</si>
  <si>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</si>
  <si>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</si>
  <si>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</si>
  <si>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</si>
  <si>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</si>
  <si>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</si>
  <si>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</si>
  <si>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</si>
  <si>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</si>
  <si>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</si>
  <si>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</si>
  <si>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</si>
  <si>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</si>
  <si>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</si>
  <si>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</si>
  <si>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</si>
  <si>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</si>
  <si>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</si>
  <si>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</si>
  <si>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</si>
  <si>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</si>
  <si>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</si>
  <si>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</si>
  <si>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</si>
  <si>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</si>
  <si>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</si>
  <si>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</si>
  <si>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</si>
  <si>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</si>
  <si>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</si>
  <si>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</si>
  <si>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</si>
  <si>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</si>
  <si>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</si>
  <si>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</si>
  <si>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</si>
  <si>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</si>
  <si>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</si>
  <si>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</si>
  <si>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</si>
  <si>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</si>
  <si>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</si>
  <si>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</si>
  <si>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</si>
  <si>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</si>
  <si>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</si>
  <si>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</si>
  <si>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</si>
  <si>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</si>
  <si>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</si>
  <si>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</si>
  <si>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</si>
  <si>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</si>
  <si>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</si>
  <si>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</si>
  <si>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</si>
  <si>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</si>
  <si>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</si>
  <si>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</si>
  <si>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</si>
  <si>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</si>
  <si>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</si>
  <si>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</si>
  <si>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</si>
  <si>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</si>
  <si>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</si>
  <si>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</si>
  <si>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</si>
  <si>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</si>
  <si>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</si>
  <si>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</si>
  <si>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</si>
  <si>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</si>
  <si>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</si>
  <si>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</si>
  <si>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</si>
  <si>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</si>
  <si>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</si>
  <si>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</si>
  <si>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</si>
  <si>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</si>
  <si>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</si>
  <si>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</si>
  <si>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</si>
  <si>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</si>
  <si>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</si>
  <si>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</si>
  <si>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</si>
  <si>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</si>
  <si>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</si>
  <si>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</si>
  <si>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</si>
  <si>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</si>
  <si>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</si>
  <si>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</si>
  <si>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</si>
  <si>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</si>
  <si>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</si>
  <si>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</si>
  <si>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</si>
  <si>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</si>
  <si>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</si>
  <si>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</si>
  <si>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</si>
  <si>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</si>
  <si>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</si>
  <si>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</si>
  <si>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</si>
  <si>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</si>
  <si>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</si>
  <si>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</si>
  <si>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</si>
  <si>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</si>
  <si>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</si>
  <si>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</si>
  <si>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</si>
  <si>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</si>
  <si>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</si>
  <si>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</si>
  <si>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</si>
  <si>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</si>
  <si>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</si>
  <si>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</si>
  <si>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</si>
  <si>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</si>
  <si>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</si>
  <si>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</si>
  <si>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</si>
  <si>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</si>
  <si>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</si>
  <si>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</si>
  <si>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</si>
  <si>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</si>
  <si>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</si>
  <si>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</si>
  <si>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</si>
  <si>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</si>
  <si>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</si>
  <si>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</si>
  <si>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</si>
  <si>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</si>
  <si>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</si>
  <si>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</si>
  <si>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</si>
  <si>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</si>
  <si>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</si>
  <si>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</si>
  <si>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</si>
  <si>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</si>
  <si>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</si>
  <si>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</si>
  <si>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</si>
  <si>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</si>
  <si>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</si>
  <si>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</si>
  <si>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</si>
  <si>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</si>
  <si>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</si>
  <si>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</si>
  <si>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</si>
  <si>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</si>
  <si>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</si>
  <si>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</si>
  <si>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</si>
  <si>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</si>
  <si>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</si>
  <si>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</si>
  <si>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</si>
  <si>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</si>
  <si>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</si>
  <si>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</si>
  <si>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</si>
  <si>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</si>
  <si>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</si>
  <si>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</si>
  <si>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</si>
  <si>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</si>
  <si>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</si>
  <si>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</si>
  <si>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</si>
  <si>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</si>
  <si>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</si>
  <si>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</si>
  <si>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</si>
  <si>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</si>
  <si>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</si>
  <si>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</si>
  <si>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</si>
  <si>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</si>
  <si>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</si>
  <si>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</si>
  <si>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</si>
  <si>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</si>
  <si>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</si>
  <si>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</si>
  <si>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</si>
  <si>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</si>
  <si>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</si>
  <si>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</si>
  <si>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</si>
  <si>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</si>
  <si>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</si>
  <si>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</si>
  <si>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</si>
  <si>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</si>
  <si>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</si>
  <si>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</si>
  <si>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</si>
  <si>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</si>
  <si>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</si>
  <si>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</si>
  <si>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</si>
  <si>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</si>
  <si>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</si>
  <si>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</si>
  <si>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</si>
  <si>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</si>
  <si>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</si>
  <si>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</si>
  <si>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</si>
  <si>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</si>
  <si>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</si>
  <si>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</si>
  <si>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</si>
  <si>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</si>
  <si>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</si>
  <si>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</si>
  <si>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</si>
  <si>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</si>
  <si>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</si>
  <si>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</si>
  <si>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</si>
  <si>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</si>
  <si>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</si>
  <si>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</si>
  <si>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</si>
  <si>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</si>
  <si>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</si>
  <si>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</si>
  <si>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</si>
  <si>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</si>
  <si>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</si>
  <si>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</si>
  <si>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</si>
  <si>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</si>
  <si>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</si>
  <si>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</si>
  <si>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</si>
  <si>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</si>
  <si>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</si>
  <si>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</si>
  <si>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</si>
  <si>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</si>
  <si>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</si>
  <si>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</si>
  <si>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</si>
  <si>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</si>
  <si>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</si>
  <si>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</si>
  <si>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</si>
  <si>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</si>
  <si>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</si>
  <si>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</si>
  <si>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</si>
  <si>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</si>
  <si>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</si>
  <si>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</si>
  <si>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</si>
  <si>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</si>
  <si>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</si>
  <si>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</si>
  <si>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</si>
  <si>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</si>
  <si>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</si>
  <si>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</si>
  <si>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</si>
  <si>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</si>
  <si>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</si>
  <si>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</si>
  <si>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</si>
  <si>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</si>
  <si>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</si>
  <si>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</si>
  <si>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</si>
  <si>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</si>
  <si>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</si>
  <si>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</si>
  <si>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</si>
  <si>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</si>
  <si>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</si>
  <si>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</si>
  <si>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</si>
  <si>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</si>
  <si>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</si>
  <si>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</si>
  <si>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</si>
  <si>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</si>
  <si>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</si>
  <si>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</si>
  <si>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</si>
  <si>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</si>
  <si>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</si>
  <si>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</si>
  <si>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</si>
  <si>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</si>
  <si>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</si>
  <si>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</si>
  <si>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</si>
  <si>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</si>
  <si>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</si>
  <si>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</si>
  <si>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</si>
  <si>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</si>
  <si>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</si>
  <si>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</si>
  <si>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</si>
  <si>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</si>
  <si>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</si>
  <si>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</si>
  <si>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</si>
  <si>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</si>
  <si>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</si>
  <si>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</si>
  <si>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</si>
  <si>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</si>
  <si>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</si>
  <si>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</si>
  <si>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</si>
  <si>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</si>
  <si>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</si>
  <si>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</si>
  <si>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</si>
  <si>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</si>
  <si>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</si>
  <si>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</si>
  <si>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</si>
  <si>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</si>
  <si>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</si>
  <si>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</si>
  <si>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</si>
  <si>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</si>
  <si>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</si>
  <si>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</si>
  <si>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</si>
  <si>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</si>
  <si>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</si>
  <si>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</si>
  <si>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</si>
  <si>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</si>
  <si>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</si>
  <si>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</si>
  <si>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</si>
  <si>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</si>
  <si>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</si>
  <si>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</si>
  <si>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</si>
  <si>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</si>
  <si>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</si>
  <si>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</si>
  <si>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</si>
  <si>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</si>
  <si>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</si>
  <si>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</si>
  <si>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</si>
  <si>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</si>
  <si>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</si>
  <si>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</si>
  <si>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</si>
  <si>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</si>
  <si>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</si>
  <si>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</si>
  <si>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</si>
  <si>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</si>
  <si>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</si>
  <si>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</si>
  <si>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</si>
  <si>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</si>
  <si>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</si>
  <si>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</si>
  <si>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</si>
  <si>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</si>
  <si>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</si>
  <si>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</si>
  <si>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</si>
  <si>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</si>
  <si>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</si>
  <si>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</si>
  <si>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</si>
  <si>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</si>
  <si>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</si>
  <si>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</si>
  <si>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</si>
  <si>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</si>
  <si>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</si>
  <si>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</si>
  <si>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</si>
  <si>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</si>
  <si>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</si>
  <si>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</si>
  <si>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</si>
  <si>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</si>
  <si>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</si>
  <si>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</si>
  <si>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</si>
  <si>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</si>
  <si>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</si>
  <si>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</si>
  <si>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</si>
  <si>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</si>
  <si>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</si>
  <si>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</si>
  <si>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</si>
  <si>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</si>
  <si>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</si>
  <si>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</si>
  <si>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</si>
  <si>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</si>
  <si>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</si>
  <si>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</si>
  <si>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</si>
  <si>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</si>
  <si>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</si>
  <si>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</si>
  <si>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</si>
  <si>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</si>
  <si>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</si>
  <si>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</si>
  <si>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</si>
  <si>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</si>
  <si>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</si>
  <si>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</si>
  <si>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</si>
  <si>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</si>
  <si>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</si>
  <si>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</si>
  <si>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</si>
  <si>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</si>
  <si>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</si>
  <si>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</si>
  <si>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</si>
  <si>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</si>
  <si>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</si>
  <si>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</si>
  <si>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</si>
  <si>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</si>
  <si>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</si>
  <si>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</si>
  <si>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</si>
  <si>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</si>
  <si>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</si>
  <si>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</si>
  <si>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</si>
  <si>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</si>
  <si>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</si>
  <si>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</si>
  <si>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</si>
  <si>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</si>
  <si>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</si>
  <si>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</si>
  <si>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</si>
  <si>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</si>
  <si>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</si>
  <si>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</si>
  <si>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</si>
  <si>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</si>
  <si>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</si>
  <si>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</si>
  <si>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</si>
  <si>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</si>
  <si>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</si>
  <si>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</si>
  <si>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</si>
  <si>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</si>
  <si>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</si>
  <si>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</si>
  <si>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</si>
  <si>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</si>
  <si>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</si>
  <si>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</si>
  <si>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</si>
  <si>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</si>
  <si>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</si>
  <si>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</si>
  <si>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</si>
  <si>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</si>
  <si>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</si>
  <si>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</si>
  <si>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</si>
  <si>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</si>
  <si>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</si>
  <si>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</si>
  <si>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</si>
  <si>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</si>
  <si>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</si>
  <si>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</si>
  <si>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</si>
  <si>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</si>
  <si>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</si>
  <si>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</si>
  <si>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</si>
  <si>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</si>
  <si>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</si>
  <si>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</si>
  <si>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</si>
  <si>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</si>
  <si>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</si>
  <si>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</si>
  <si>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</si>
  <si>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</si>
  <si>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</si>
  <si>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</si>
  <si>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</si>
  <si>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</si>
  <si>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</si>
  <si>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</si>
  <si>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</si>
  <si>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</si>
  <si>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</si>
  <si>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</si>
  <si>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</si>
  <si>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</si>
  <si>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</si>
  <si>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</si>
  <si>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</si>
  <si>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</si>
  <si>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</si>
  <si>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</si>
  <si>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</si>
  <si>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</si>
  <si>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</si>
  <si>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</si>
  <si>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</si>
  <si>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</si>
  <si>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</si>
  <si>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</si>
  <si>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</si>
  <si>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</si>
  <si>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</si>
  <si>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</si>
  <si>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</si>
  <si>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</si>
  <si>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</si>
  <si>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</si>
  <si>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</si>
  <si>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</si>
  <si>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</si>
  <si>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</si>
  <si>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</si>
  <si>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</si>
  <si>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</si>
  <si>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</si>
  <si>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</si>
  <si>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</si>
  <si>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</si>
  <si>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</si>
  <si>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</si>
  <si>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</si>
  <si>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</si>
  <si>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</si>
  <si>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</si>
  <si>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</si>
  <si>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</si>
  <si>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</si>
  <si>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</si>
  <si>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</si>
  <si>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</si>
  <si>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</si>
  <si>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</si>
  <si>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</si>
  <si>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</si>
  <si>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</si>
  <si>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</si>
  <si>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</si>
  <si>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</si>
  <si>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</si>
  <si>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</si>
  <si>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</si>
  <si>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</si>
  <si>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</si>
  <si>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</si>
  <si>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</si>
  <si>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</si>
  <si>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</si>
  <si>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</si>
  <si>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</si>
  <si>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</si>
  <si>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</si>
  <si>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</si>
  <si>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</si>
  <si>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</si>
  <si>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</si>
  <si>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</si>
  <si>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</si>
  <si>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</si>
  <si>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</si>
  <si>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</si>
  <si>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</si>
  <si>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</si>
  <si>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</si>
  <si>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</si>
  <si>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</si>
  <si>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</si>
  <si>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</si>
  <si>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</si>
  <si>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</si>
  <si>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</si>
  <si>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</si>
  <si>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</si>
  <si>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</si>
  <si>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</si>
  <si>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</si>
  <si>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</si>
  <si>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</si>
  <si>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</si>
  <si>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</si>
  <si>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</si>
  <si>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</si>
  <si>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</si>
  <si>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</si>
  <si>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</si>
  <si>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</si>
  <si>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</si>
  <si>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</si>
  <si>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</si>
  <si>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</si>
  <si>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</si>
  <si>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</si>
  <si>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</si>
  <si>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</si>
  <si>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</si>
  <si>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</si>
  <si>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</si>
  <si>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</si>
  <si>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</si>
  <si>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</si>
  <si>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</si>
  <si>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</si>
  <si>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</si>
  <si>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</si>
  <si>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</si>
  <si>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</si>
  <si>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</si>
  <si>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</si>
  <si>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</si>
  <si>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</si>
  <si>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</si>
  <si>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</si>
  <si>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</si>
  <si>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</si>
  <si>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</si>
  <si>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</si>
  <si>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</si>
  <si>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</si>
  <si>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</si>
  <si>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</si>
  <si>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</si>
  <si>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</si>
  <si>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</si>
  <si>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</si>
  <si>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</si>
  <si>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</si>
  <si>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</si>
  <si>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</si>
  <si>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</si>
  <si>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</si>
  <si>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</si>
  <si>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</si>
  <si>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</si>
  <si>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</si>
  <si>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</si>
  <si>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</si>
  <si>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</si>
  <si>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</si>
  <si>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</si>
  <si>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</si>
  <si>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</si>
  <si>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</si>
  <si>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</si>
  <si>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</si>
  <si>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</si>
  <si>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</si>
  <si>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</si>
  <si>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</si>
  <si>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</si>
  <si>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</si>
  <si>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</si>
  <si>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</si>
  <si>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</si>
  <si>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</si>
  <si>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</si>
  <si>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</si>
  <si>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</si>
  <si>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</si>
  <si>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</si>
  <si>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</si>
  <si>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</si>
  <si>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</si>
  <si>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</si>
  <si>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</si>
  <si>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</si>
  <si>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</si>
  <si>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</si>
  <si>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</si>
  <si>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</si>
  <si>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</si>
  <si>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</si>
  <si>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</si>
  <si>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</si>
  <si>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</si>
  <si>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</si>
  <si>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</si>
  <si>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</si>
  <si>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</si>
  <si>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</si>
  <si>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</si>
  <si>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</si>
  <si>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</si>
  <si>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</si>
  <si>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</si>
  <si>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</si>
  <si>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</si>
  <si>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</si>
  <si>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</si>
  <si>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</si>
  <si>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</si>
  <si>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</si>
  <si>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</si>
  <si>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</si>
  <si>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</si>
  <si>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</si>
  <si>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</si>
  <si>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</si>
  <si>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</si>
  <si>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</si>
  <si>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</si>
  <si>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</si>
  <si>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</si>
  <si>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</si>
  <si>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</si>
  <si>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</si>
  <si>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</si>
  <si>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</si>
  <si>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</si>
  <si>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</si>
  <si>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</si>
  <si>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</si>
  <si>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</si>
  <si>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</si>
  <si>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</si>
  <si>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</si>
  <si>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</si>
  <si>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</si>
  <si>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</si>
  <si>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</si>
  <si>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</si>
  <si>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</si>
  <si>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</si>
  <si>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</si>
  <si>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</si>
  <si>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</si>
  <si>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</si>
  <si>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</si>
  <si>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</si>
  <si>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</si>
  <si>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</si>
  <si>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</si>
  <si>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</si>
  <si>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</si>
  <si>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</si>
  <si>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</si>
  <si>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</si>
  <si>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</si>
  <si>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</si>
  <si>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</si>
  <si>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</si>
  <si>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</si>
  <si>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</si>
  <si>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</si>
  <si>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</si>
  <si>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</si>
  <si>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</si>
  <si>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</si>
  <si>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</si>
  <si>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</si>
  <si>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</si>
  <si>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</si>
  <si>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</si>
  <si>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</si>
  <si>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</si>
  <si>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</si>
  <si>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</si>
  <si>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</si>
  <si>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</si>
  <si>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</si>
  <si>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</si>
  <si>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</si>
  <si>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</si>
  <si>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</si>
  <si>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</si>
  <si>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</si>
  <si>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</si>
  <si>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</si>
  <si>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</si>
  <si>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</si>
  <si>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</si>
  <si>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</si>
  <si>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</si>
  <si>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</si>
  <si>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</si>
  <si>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</si>
  <si>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</si>
  <si>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</si>
  <si>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</si>
  <si>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</si>
  <si>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</si>
  <si>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</si>
  <si>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</si>
  <si>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</si>
  <si>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</si>
  <si>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</si>
  <si>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</si>
  <si>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</si>
  <si>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</si>
  <si>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</si>
  <si>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</si>
  <si>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</si>
  <si>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</si>
  <si>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</si>
  <si>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</si>
  <si>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</si>
  <si>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</si>
  <si>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</si>
  <si>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</si>
  <si>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</si>
  <si>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</si>
  <si>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</si>
  <si>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</si>
  <si>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</si>
  <si>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</si>
  <si>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</si>
  <si>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</si>
  <si>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</si>
  <si>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</si>
  <si>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</si>
  <si>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</si>
  <si>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</si>
  <si>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</si>
  <si>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</si>
  <si>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</si>
  <si>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</si>
  <si>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</si>
  <si>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</si>
  <si>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</si>
  <si>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</si>
  <si>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</si>
  <si>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</si>
  <si>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</si>
  <si>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</si>
  <si>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</si>
  <si>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</si>
  <si>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</si>
  <si>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</si>
  <si>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</si>
  <si>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</si>
  <si>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</si>
  <si>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</si>
  <si>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</si>
  <si>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</si>
  <si>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</si>
  <si>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</si>
  <si>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</si>
  <si>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</si>
  <si>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</si>
  <si>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</si>
  <si>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</si>
  <si>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</si>
  <si>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</si>
  <si>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</si>
  <si>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</si>
  <si>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</si>
  <si>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</si>
  <si>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</si>
  <si>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</si>
  <si>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</si>
  <si>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</si>
  <si>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</si>
  <si>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</si>
  <si>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</si>
  <si>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</si>
  <si>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</si>
  <si>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</si>
  <si>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</si>
  <si>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</si>
  <si>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</si>
  <si>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</si>
  <si>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</si>
  <si>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</si>
  <si>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</si>
  <si>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</si>
  <si>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</si>
  <si>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</si>
  <si>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</si>
  <si>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</si>
  <si>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</si>
  <si>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</si>
  <si>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</si>
  <si>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</si>
  <si>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</si>
  <si>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</si>
  <si>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</si>
  <si>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</si>
  <si>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</si>
  <si>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</si>
  <si>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</si>
  <si>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</si>
  <si>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</si>
  <si>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</si>
  <si>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</si>
  <si>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</si>
  <si>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</si>
  <si>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</si>
  <si>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</si>
  <si>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</si>
  <si>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</si>
  <si>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</si>
  <si>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</si>
  <si>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</si>
  <si>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</si>
  <si>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</si>
  <si>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</si>
  <si>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</si>
  <si>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</si>
  <si>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</si>
  <si>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</si>
  <si>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</si>
  <si>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</si>
  <si>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</si>
  <si>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</si>
  <si>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</si>
  <si>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</si>
  <si>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</si>
  <si>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</si>
  <si>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</si>
  <si>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</si>
  <si>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</si>
  <si>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</si>
  <si>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</si>
  <si>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</si>
  <si>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</si>
  <si>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</si>
  <si>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</si>
  <si>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</si>
  <si>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</si>
  <si>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</si>
  <si>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</si>
  <si>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</si>
  <si>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</si>
  <si>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</si>
  <si>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</si>
  <si>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</si>
  <si>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</si>
  <si>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</si>
  <si>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</si>
  <si>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</si>
  <si>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</si>
  <si>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</si>
  <si>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</si>
  <si>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</si>
  <si>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</si>
  <si>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</si>
  <si>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</si>
  <si>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</si>
  <si>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</si>
  <si>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</si>
  <si>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</si>
  <si>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</si>
  <si>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</si>
  <si>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</si>
  <si>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</si>
  <si>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</si>
  <si>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</si>
  <si>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</si>
  <si>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</si>
  <si>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</si>
  <si>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</si>
  <si>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</si>
  <si>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</si>
  <si>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</si>
  <si>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</si>
  <si>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</si>
  <si>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</si>
  <si>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</si>
  <si>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</si>
  <si>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</si>
  <si>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</si>
  <si>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</si>
  <si>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</si>
  <si>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</si>
  <si>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</si>
  <si>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</si>
  <si>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</si>
  <si>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</si>
  <si>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</si>
  <si>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</si>
  <si>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</si>
  <si>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</si>
  <si>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</si>
  <si>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</si>
  <si>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</si>
  <si>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</si>
  <si>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</si>
  <si>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</si>
  <si>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</si>
  <si>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</si>
  <si>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</si>
  <si>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</si>
  <si>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</si>
  <si>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</si>
  <si>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</si>
  <si>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</si>
  <si>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</si>
  <si>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</si>
  <si>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</si>
  <si>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</si>
  <si>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</si>
  <si>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</si>
  <si>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</si>
  <si>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</si>
  <si>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</si>
  <si>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</si>
  <si>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</si>
  <si>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</si>
  <si>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</si>
  <si>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</si>
  <si>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</si>
  <si>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</si>
  <si>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</si>
  <si>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</si>
  <si>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</si>
  <si>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</si>
  <si>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</si>
  <si>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</si>
  <si>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</si>
  <si>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</si>
  <si>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</si>
  <si>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</si>
  <si>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</si>
  <si>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</si>
  <si>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</si>
  <si>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</si>
  <si>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</si>
  <si>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</si>
  <si>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</si>
  <si>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</si>
  <si>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</si>
  <si>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</si>
  <si>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</si>
  <si>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</si>
  <si>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</si>
  <si>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</si>
  <si>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</si>
  <si>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</si>
  <si>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</si>
  <si>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</si>
  <si>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</si>
  <si>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</si>
  <si>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</si>
  <si>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</si>
  <si>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</si>
  <si>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</si>
  <si>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</si>
  <si>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</si>
  <si>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</si>
  <si>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</si>
  <si>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</si>
  <si>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</si>
  <si>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</si>
  <si>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</si>
  <si>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</si>
  <si>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</si>
  <si>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</si>
  <si>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</si>
  <si>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</si>
  <si>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</si>
  <si>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</si>
  <si>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</si>
  <si>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</si>
  <si>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</si>
  <si>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</si>
  <si>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</si>
  <si>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</si>
  <si>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</si>
  <si>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</si>
  <si>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</si>
  <si>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</si>
  <si>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</si>
  <si>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</si>
  <si>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</si>
  <si>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</si>
  <si>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</si>
  <si>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</si>
  <si>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</si>
  <si>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</si>
  <si>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</si>
  <si>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</si>
  <si>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</si>
  <si>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</si>
  <si>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</si>
  <si>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</si>
  <si>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</si>
  <si>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</si>
  <si>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</si>
  <si>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</si>
  <si>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</si>
  <si>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</si>
  <si>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</si>
  <si>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</si>
  <si>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</si>
  <si>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</si>
  <si>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</si>
  <si>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</si>
  <si>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</si>
  <si>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</si>
  <si>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</si>
  <si>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</si>
  <si>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</si>
  <si>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</si>
  <si>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</si>
  <si>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</si>
  <si>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</si>
  <si>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</si>
  <si>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</si>
  <si>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</si>
  <si>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</si>
  <si>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</si>
  <si>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</si>
  <si>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</si>
  <si>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</si>
  <si>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</si>
  <si>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</si>
  <si>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</si>
  <si>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</si>
  <si>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</si>
  <si>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</si>
  <si>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</si>
  <si>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</si>
  <si>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</si>
  <si>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</si>
  <si>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</si>
  <si>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</si>
  <si>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</si>
  <si>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</si>
  <si>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</si>
  <si>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</si>
  <si>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</si>
  <si>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</si>
  <si>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</si>
  <si>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</si>
  <si>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</si>
  <si>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</si>
  <si>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</si>
  <si>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</si>
  <si>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</si>
  <si>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</si>
  <si>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</si>
  <si>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</si>
  <si>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</si>
  <si>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</si>
  <si>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</si>
  <si>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</si>
  <si>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</si>
  <si>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</si>
  <si>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</si>
  <si>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</si>
  <si>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</si>
  <si>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</si>
  <si>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</si>
  <si>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</si>
  <si>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</si>
  <si>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</si>
  <si>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</si>
  <si>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</si>
  <si>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</si>
  <si>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</si>
  <si>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</si>
  <si>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</si>
  <si>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</si>
  <si>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</si>
  <si>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</si>
  <si>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</si>
  <si>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</si>
  <si>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</si>
  <si>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</si>
  <si>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</si>
  <si>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</si>
  <si>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</si>
  <si>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</si>
  <si>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</si>
  <si>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</si>
  <si>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</si>
  <si>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</si>
  <si>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</si>
  <si>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</si>
  <si>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</si>
  <si>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</si>
  <si>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</si>
  <si>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</si>
  <si>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</si>
  <si>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</si>
  <si>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</si>
  <si>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</si>
  <si>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</si>
  <si>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</si>
  <si>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</si>
  <si>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</si>
  <si>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</si>
  <si>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</si>
  <si>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</si>
  <si>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</si>
  <si>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</si>
  <si>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</si>
  <si>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</si>
  <si>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</si>
  <si>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</si>
  <si>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</si>
  <si>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</si>
  <si>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</si>
  <si>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</si>
  <si>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</si>
  <si>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</si>
  <si>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</si>
  <si>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</si>
  <si>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</si>
  <si>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</si>
  <si>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</si>
  <si>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</si>
  <si>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</si>
  <si>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</si>
  <si>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</si>
  <si>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</si>
  <si>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</si>
  <si>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</si>
  <si>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</si>
  <si>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</si>
  <si>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</si>
  <si>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</si>
  <si>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</si>
  <si>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</si>
  <si>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</si>
  <si>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</si>
  <si>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</si>
  <si>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</si>
  <si>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</si>
  <si>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</si>
  <si>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</si>
  <si>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</si>
  <si>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</si>
  <si>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</si>
  <si>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</si>
  <si>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</si>
  <si>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</si>
  <si>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</si>
  <si>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</si>
  <si>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</si>
  <si>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</si>
  <si>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</si>
  <si>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</si>
  <si>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</si>
  <si>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</si>
  <si>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</si>
  <si>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</si>
  <si>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</si>
  <si>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</si>
  <si>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</si>
  <si>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</si>
  <si>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</si>
  <si>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</si>
  <si>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</si>
  <si>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</si>
  <si>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</si>
  <si>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</si>
  <si>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</si>
  <si>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</si>
  <si>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</si>
  <si>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</si>
  <si>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</si>
  <si>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</si>
  <si>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</si>
  <si>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</si>
  <si>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</si>
  <si>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</si>
  <si>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</si>
  <si>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</si>
  <si>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</si>
  <si>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</si>
  <si>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</si>
  <si>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</si>
  <si>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</si>
  <si>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</si>
  <si>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</si>
  <si>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</si>
  <si>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</si>
  <si>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</si>
  <si>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</si>
  <si>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</si>
  <si>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</si>
  <si>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</si>
  <si>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</si>
  <si>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</si>
  <si>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</si>
  <si>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</si>
  <si>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</si>
  <si>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</si>
  <si>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</si>
  <si>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</si>
  <si>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</si>
  <si>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</si>
  <si>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</si>
  <si>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</si>
  <si>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</si>
  <si>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</si>
  <si>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</si>
  <si>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</si>
  <si>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</si>
  <si>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</si>
  <si>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</si>
  <si>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</si>
  <si>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</si>
  <si>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</si>
  <si>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</si>
  <si>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</si>
  <si>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</si>
  <si>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</si>
  <si>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</si>
  <si>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</si>
  <si>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</si>
  <si>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</si>
  <si>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</si>
  <si>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</si>
  <si>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</si>
  <si>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</si>
  <si>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</si>
  <si>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</si>
  <si>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</si>
  <si>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</si>
  <si>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</si>
  <si>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</si>
  <si>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</si>
  <si>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</si>
  <si>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</si>
  <si>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</si>
  <si>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</si>
  <si>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</si>
  <si>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</si>
  <si>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</si>
  <si>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</si>
  <si>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</si>
  <si>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</si>
  <si>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</si>
  <si>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</si>
  <si>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</si>
  <si>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</si>
  <si>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</si>
  <si>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</si>
  <si>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</si>
  <si>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</si>
  <si>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</si>
  <si>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</si>
  <si>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</si>
  <si>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</si>
  <si>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</si>
  <si>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</si>
  <si>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</si>
  <si>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</si>
  <si>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</si>
  <si>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</si>
  <si>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</si>
  <si>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</si>
  <si>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</si>
  <si>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</si>
  <si>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</si>
  <si>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</si>
  <si>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</si>
  <si>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</si>
  <si>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</si>
  <si>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</si>
  <si>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</si>
  <si>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</si>
  <si>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</si>
  <si>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</si>
  <si>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</si>
  <si>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</si>
  <si>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</si>
  <si>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</si>
  <si>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</si>
  <si>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</si>
  <si>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</si>
  <si>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</si>
  <si>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</si>
  <si>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</si>
  <si>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</si>
  <si>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</si>
  <si>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</si>
  <si>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</si>
  <si>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</si>
  <si>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</si>
  <si>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</si>
  <si>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</si>
  <si>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</si>
  <si>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</si>
  <si>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</si>
  <si>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</si>
  <si>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</si>
  <si>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</si>
  <si>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</si>
  <si>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</si>
  <si>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</si>
  <si>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</si>
  <si>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</si>
  <si>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</si>
  <si>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</si>
  <si>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</si>
  <si>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</si>
  <si>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</si>
  <si>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</si>
  <si>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</si>
  <si>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</si>
  <si>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</si>
  <si>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</si>
  <si>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</si>
  <si>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</si>
  <si>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</si>
  <si>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</si>
  <si>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</si>
  <si>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</si>
  <si>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</si>
  <si>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</si>
  <si>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</si>
  <si>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</si>
  <si>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</si>
  <si>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</si>
  <si>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</si>
  <si>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</si>
  <si>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</si>
  <si>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</si>
  <si>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</si>
  <si>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</si>
  <si>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</si>
  <si>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</si>
  <si>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</si>
  <si>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</si>
  <si>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</si>
  <si>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</si>
  <si>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</si>
  <si>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</si>
  <si>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</si>
  <si>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</si>
  <si>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</si>
  <si>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</si>
  <si>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</si>
  <si>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</si>
  <si>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</si>
  <si>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</si>
  <si>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</si>
  <si>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</si>
  <si>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</si>
  <si>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</si>
  <si>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</si>
  <si>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</si>
  <si>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</si>
  <si>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</si>
  <si>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</si>
  <si>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</si>
  <si>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</si>
  <si>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</si>
  <si>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</si>
  <si>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</si>
  <si>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</si>
  <si>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</si>
  <si>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</si>
  <si>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</si>
  <si>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</si>
  <si>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</si>
  <si>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</si>
  <si>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</si>
  <si>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</si>
  <si>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</si>
  <si>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</si>
  <si>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</si>
  <si>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</si>
  <si>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</si>
  <si>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</si>
  <si>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</si>
  <si>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</si>
  <si>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</si>
  <si>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</si>
  <si>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</si>
  <si>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</si>
  <si>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</si>
  <si>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</si>
  <si>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</si>
  <si>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</si>
  <si>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</si>
  <si>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</si>
  <si>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</si>
  <si>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</si>
  <si>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</si>
  <si>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</si>
  <si>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</si>
  <si>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</si>
  <si>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</si>
  <si>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</si>
  <si>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</si>
  <si>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</si>
  <si>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</si>
  <si>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</si>
  <si>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</si>
  <si>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</si>
  <si>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</si>
  <si>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</si>
  <si>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</si>
  <si>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</si>
  <si>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</si>
  <si>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</si>
  <si>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</si>
  <si>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</si>
  <si>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</si>
  <si>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</si>
  <si>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</si>
  <si>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</si>
  <si>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</si>
  <si>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</si>
  <si>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</si>
  <si>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</si>
  <si>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</si>
  <si>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</si>
  <si>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</si>
  <si>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</si>
  <si>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</si>
  <si>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</si>
  <si>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</si>
  <si>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</si>
  <si>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</si>
  <si>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</si>
  <si>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</si>
  <si>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</si>
  <si>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</si>
  <si>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</si>
  <si>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</si>
  <si>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</si>
  <si>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</si>
  <si>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</si>
  <si>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</si>
  <si>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</si>
  <si>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</si>
  <si>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</si>
  <si>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</si>
  <si>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</si>
  <si>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</si>
  <si>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</si>
  <si>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</si>
  <si>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</si>
  <si>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</si>
  <si>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</si>
  <si>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</si>
  <si>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</si>
  <si>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</si>
  <si>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</si>
  <si>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</si>
  <si>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</si>
  <si>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</si>
  <si>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</si>
  <si>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</si>
  <si>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</si>
  <si>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</si>
  <si>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</si>
  <si>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</si>
  <si>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</si>
  <si>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</si>
  <si>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</si>
  <si>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</si>
  <si>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</si>
  <si>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</si>
  <si>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</si>
  <si>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</si>
  <si>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</si>
  <si>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</si>
  <si>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</si>
  <si>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</si>
  <si>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</si>
  <si>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</si>
  <si>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</si>
  <si>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</si>
  <si>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</si>
  <si>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</si>
  <si>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</si>
  <si>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</si>
  <si>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</si>
  <si>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</si>
  <si>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</si>
  <si>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</si>
  <si>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</si>
  <si>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</si>
  <si>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</si>
  <si>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</si>
  <si>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</si>
  <si>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</si>
  <si>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</si>
  <si>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</si>
  <si>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</si>
  <si>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</si>
  <si>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</si>
  <si>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</si>
  <si>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</si>
  <si>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</si>
  <si>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</si>
  <si>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</si>
  <si>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</si>
  <si>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</si>
  <si>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</si>
  <si>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</si>
  <si>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</si>
  <si>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</si>
  <si>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</si>
  <si>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</si>
  <si>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</si>
  <si>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</si>
  <si>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</si>
  <si>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</si>
  <si>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</si>
  <si>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</si>
  <si>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</si>
  <si>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</si>
  <si>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</si>
  <si>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</si>
  <si>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</si>
  <si>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</si>
  <si>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</si>
  <si>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</si>
  <si>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</si>
  <si>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</si>
  <si>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</si>
  <si>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</si>
  <si>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</si>
  <si>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</si>
  <si>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</si>
  <si>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</si>
  <si>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</si>
  <si>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</si>
  <si>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</si>
  <si>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</si>
  <si>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</si>
  <si>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</si>
  <si>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</si>
  <si>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</si>
  <si>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</si>
  <si>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</si>
  <si>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</si>
  <si>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</si>
  <si>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</si>
  <si>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</si>
  <si>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</si>
  <si>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</si>
  <si>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</si>
  <si>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</si>
  <si>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</si>
  <si>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</si>
  <si>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</si>
  <si>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</si>
  <si>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</si>
  <si>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</si>
  <si>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</si>
  <si>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</si>
  <si>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</si>
  <si>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</si>
  <si>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</si>
  <si>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</si>
  <si>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</si>
  <si>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</si>
  <si>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</si>
  <si>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</si>
  <si>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</si>
  <si>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</si>
  <si>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</si>
  <si>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</si>
  <si>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</si>
  <si>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</si>
  <si>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</si>
  <si>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</si>
  <si>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</si>
  <si>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</si>
  <si>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</si>
  <si>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</si>
  <si>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</si>
  <si>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</si>
  <si>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</si>
  <si>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</si>
  <si>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</si>
  <si>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</si>
  <si>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</si>
  <si>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</si>
  <si>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</si>
  <si>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</si>
  <si>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</si>
  <si>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</si>
  <si>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</si>
  <si>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</si>
  <si>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</si>
  <si>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</si>
  <si>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</si>
  <si>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</si>
  <si>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</si>
  <si>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</si>
  <si>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</si>
  <si>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</si>
  <si>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</si>
  <si>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</si>
  <si>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</si>
  <si>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</si>
  <si>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</si>
  <si>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</si>
  <si>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</si>
  <si>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</si>
  <si>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</si>
  <si>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</si>
  <si>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</si>
  <si>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</si>
  <si>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</si>
  <si>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</si>
  <si>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</si>
  <si>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</si>
  <si>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</si>
  <si>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</si>
  <si>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</si>
  <si>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</si>
  <si>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</si>
  <si>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</si>
  <si>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</si>
  <si>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</si>
  <si>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</si>
  <si>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</si>
  <si>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</si>
  <si>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</si>
  <si>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</si>
  <si>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</si>
  <si>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</si>
  <si>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</si>
  <si>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</si>
  <si>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</si>
  <si>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</si>
  <si>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</si>
  <si>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</si>
  <si>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</si>
  <si>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</si>
  <si>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</si>
  <si>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</si>
  <si>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</si>
  <si>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</si>
  <si>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</si>
  <si>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</si>
  <si>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</si>
  <si>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</si>
  <si>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</si>
  <si>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</si>
  <si>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</si>
  <si>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</si>
  <si>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</si>
  <si>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</si>
  <si>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</si>
  <si>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</si>
  <si>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</si>
  <si>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</si>
  <si>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</si>
  <si>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</si>
  <si>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</si>
  <si>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</si>
  <si>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</si>
  <si>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</si>
  <si>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</si>
  <si>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</si>
  <si>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</si>
  <si>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</si>
  <si>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</si>
  <si>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</si>
  <si>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</si>
  <si>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</si>
  <si>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</si>
  <si>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</si>
  <si>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</si>
  <si>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</si>
  <si>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</si>
  <si>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</si>
  <si>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</si>
  <si>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</si>
  <si>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</si>
  <si>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</si>
  <si>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</si>
  <si>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</si>
  <si>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</si>
  <si>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</si>
  <si>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</si>
  <si>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</si>
  <si>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</si>
  <si>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</si>
  <si>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</si>
  <si>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</si>
  <si>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</si>
  <si>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</si>
  <si>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</si>
  <si>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</si>
  <si>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</si>
  <si>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</si>
  <si>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</si>
  <si>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</si>
  <si>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</si>
  <si>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</si>
  <si>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</si>
  <si>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</si>
  <si>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</si>
  <si>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</si>
  <si>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</si>
  <si>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</si>
  <si>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</si>
  <si>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</si>
  <si>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</si>
  <si>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</si>
  <si>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</si>
  <si>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</si>
  <si>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</si>
  <si>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</si>
  <si>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</si>
  <si>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</si>
  <si>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</si>
  <si>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</si>
  <si>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</si>
  <si>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</si>
  <si>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</si>
  <si>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</si>
  <si>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</si>
  <si>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</si>
  <si>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</si>
  <si>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</si>
  <si>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</si>
  <si>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</si>
  <si>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</si>
  <si>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</si>
  <si>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</si>
  <si>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</si>
  <si>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</si>
  <si>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</si>
  <si>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</si>
  <si>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</si>
  <si>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</si>
  <si>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</si>
  <si>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</si>
  <si>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</si>
  <si>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</si>
  <si>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</si>
  <si>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</si>
  <si>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</si>
  <si>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</si>
  <si>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</si>
  <si>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</si>
  <si>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</si>
  <si>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</si>
  <si>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</si>
  <si>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</si>
  <si>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</si>
  <si>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</si>
  <si>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</si>
  <si>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</si>
  <si>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</si>
  <si>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</si>
  <si>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</si>
  <si>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</si>
  <si>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</si>
  <si>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</si>
  <si>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</si>
  <si>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</si>
  <si>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</si>
  <si>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</si>
  <si>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</si>
  <si>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</si>
  <si>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</si>
  <si>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</si>
  <si>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</si>
  <si>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</si>
  <si>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</si>
  <si>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</si>
  <si>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</si>
  <si>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</si>
  <si>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</si>
  <si>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</si>
  <si>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</si>
  <si>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</si>
  <si>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</si>
  <si>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</si>
  <si>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</si>
  <si>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</si>
  <si>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</si>
  <si>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</si>
  <si>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</si>
  <si>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</si>
  <si>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</si>
  <si>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</si>
  <si>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</si>
  <si>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</si>
  <si>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</si>
  <si>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</si>
  <si>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</si>
  <si>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</si>
  <si>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</si>
  <si>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</si>
  <si>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</si>
  <si>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</si>
  <si>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</si>
  <si>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</si>
  <si>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</si>
  <si>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</si>
  <si>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</si>
  <si>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</si>
  <si>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</si>
  <si>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</si>
  <si>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</si>
  <si>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</si>
  <si>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</si>
  <si>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</si>
  <si>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</si>
  <si>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</si>
  <si>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</si>
  <si>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</si>
  <si>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</si>
  <si>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</si>
  <si>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</si>
  <si>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</si>
  <si>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</si>
  <si>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</si>
  <si>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</si>
  <si>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</si>
  <si>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</si>
  <si>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</si>
  <si>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</si>
  <si>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</si>
  <si>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</si>
  <si>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</si>
  <si>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</si>
  <si>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</si>
  <si>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</si>
  <si>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</si>
  <si>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</si>
  <si>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</si>
  <si>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</si>
  <si>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</si>
  <si>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</si>
  <si>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</si>
  <si>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</si>
  <si>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</si>
  <si>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</si>
  <si>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</si>
  <si>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</si>
  <si>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</si>
  <si>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</si>
  <si>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</si>
  <si>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</si>
  <si>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</si>
  <si>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</si>
  <si>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</si>
  <si>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</si>
  <si>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</si>
  <si>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</si>
  <si>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</si>
  <si>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</si>
  <si>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</si>
  <si>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</si>
  <si>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</si>
  <si>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</si>
  <si>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</si>
  <si>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</si>
  <si>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</si>
  <si>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</si>
  <si>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</si>
  <si>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</si>
  <si>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</si>
  <si>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</si>
  <si>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</si>
  <si>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</si>
  <si>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</si>
  <si>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</si>
  <si>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</si>
  <si>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</si>
  <si>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</si>
  <si>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</si>
  <si>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</si>
  <si>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</si>
  <si>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</si>
  <si>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</si>
  <si>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</si>
  <si>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</si>
  <si>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</si>
  <si>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</si>
  <si>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</si>
  <si>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</si>
  <si>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</si>
  <si>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</si>
  <si>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</si>
  <si>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</si>
  <si>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</si>
  <si>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</si>
  <si>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</si>
  <si>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</si>
  <si>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</si>
  <si>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</si>
  <si>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</si>
  <si>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</si>
  <si>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</si>
  <si>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</si>
  <si>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</si>
  <si>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</si>
  <si>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</si>
  <si>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</si>
  <si>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</si>
  <si>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</si>
  <si>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</si>
  <si>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</si>
  <si>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</si>
  <si>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</si>
  <si>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</si>
  <si>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</si>
  <si>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</si>
  <si>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</si>
  <si>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</si>
  <si>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</si>
  <si>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</si>
  <si>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</si>
  <si>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</si>
  <si>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</si>
  <si>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</si>
  <si>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</si>
  <si>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</si>
  <si>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</si>
  <si>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</si>
  <si>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</si>
  <si>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</si>
  <si>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</si>
  <si>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</si>
  <si>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</si>
  <si>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</si>
  <si>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</si>
  <si>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</si>
  <si>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</si>
  <si>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</si>
  <si>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</si>
  <si>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</si>
  <si>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</si>
  <si>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</si>
  <si>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</si>
  <si>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</si>
  <si>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</si>
  <si>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</si>
  <si>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</si>
  <si>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</si>
  <si>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</si>
  <si>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</si>
  <si>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</si>
  <si>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</si>
  <si>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</si>
  <si>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</si>
  <si>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</si>
  <si>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</si>
  <si>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</si>
  <si>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</si>
  <si>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</si>
  <si>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</si>
  <si>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</si>
  <si>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</si>
  <si>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</si>
  <si>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</si>
  <si>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</si>
  <si>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</si>
  <si>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</si>
  <si>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</si>
  <si>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</si>
  <si>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</si>
  <si>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</si>
  <si>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</si>
  <si>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</si>
  <si>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</si>
  <si>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</si>
  <si>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</si>
  <si>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</si>
  <si>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</si>
  <si>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</si>
  <si>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</si>
  <si>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</si>
  <si>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</si>
  <si>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</si>
  <si>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</si>
  <si>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</si>
  <si>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</si>
  <si>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</si>
  <si>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</si>
  <si>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</si>
  <si>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</si>
  <si>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</si>
  <si>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</si>
  <si>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</si>
  <si>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</si>
  <si>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</si>
  <si>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</si>
  <si>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</si>
  <si>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</si>
  <si>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</si>
  <si>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</si>
  <si>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</si>
  <si>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</si>
  <si>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</si>
  <si>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</si>
  <si>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</si>
  <si>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</si>
  <si>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</si>
  <si>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</si>
  <si>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</si>
  <si>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</si>
  <si>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</si>
  <si>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</si>
  <si>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</si>
  <si>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</si>
  <si>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</si>
  <si>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</si>
  <si>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</si>
  <si>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</si>
  <si>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</si>
  <si>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</si>
  <si>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</si>
  <si>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</si>
  <si>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</si>
  <si>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</si>
  <si>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</si>
  <si>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</si>
  <si>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</si>
  <si>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</si>
  <si>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</si>
  <si>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</si>
  <si>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</si>
  <si>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</si>
  <si>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</si>
  <si>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</si>
  <si>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</si>
  <si>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</si>
  <si>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</si>
  <si>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</si>
  <si>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</si>
  <si>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</si>
  <si>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</si>
  <si>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</si>
  <si>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</si>
  <si>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</si>
  <si>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</si>
  <si>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</si>
  <si>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</si>
  <si>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</si>
  <si>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</si>
  <si>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</si>
  <si>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</si>
  <si>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</si>
  <si>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</si>
  <si>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</si>
  <si>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</si>
  <si>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</si>
  <si>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</si>
  <si>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</si>
  <si>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</si>
  <si>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</si>
  <si>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</si>
  <si>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</si>
  <si>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</si>
  <si>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</si>
  <si>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</si>
  <si>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</si>
  <si>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</si>
  <si>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</si>
  <si>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</si>
  <si>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</si>
  <si>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</si>
  <si>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</si>
  <si>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</si>
  <si>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</si>
  <si>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</si>
  <si>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</si>
  <si>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</si>
  <si>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</si>
  <si>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</si>
  <si>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</si>
  <si>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</si>
  <si>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</si>
  <si>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</si>
  <si>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</si>
  <si>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</si>
  <si>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</si>
  <si>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</si>
  <si>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</si>
  <si>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</si>
  <si>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</si>
  <si>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</si>
  <si>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</si>
  <si>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</si>
  <si>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</si>
  <si>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</si>
  <si>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</si>
  <si>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</si>
  <si>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</si>
  <si>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</si>
  <si>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</si>
  <si>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</si>
  <si>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</si>
  <si>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</si>
  <si>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</si>
  <si>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</si>
  <si>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</si>
  <si>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</si>
  <si>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</si>
  <si>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</si>
  <si>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</si>
  <si>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</si>
  <si>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</si>
  <si>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</si>
  <si>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</si>
  <si>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</si>
  <si>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</si>
  <si>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</si>
  <si>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</si>
  <si>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</si>
  <si>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</si>
  <si>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</si>
  <si>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</si>
  <si>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</si>
  <si>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</si>
  <si>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</si>
  <si>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</si>
  <si>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</si>
  <si>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</si>
  <si>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</si>
  <si>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</si>
  <si>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</si>
  <si>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</si>
  <si>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</si>
  <si>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</si>
  <si>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</si>
  <si>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</si>
  <si>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</si>
  <si>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</si>
  <si>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</si>
  <si>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</si>
  <si>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</si>
  <si>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</si>
  <si>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</si>
  <si>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</si>
  <si>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</si>
  <si>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</si>
  <si>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</si>
  <si>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</si>
  <si>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</si>
  <si>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</si>
  <si>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</si>
  <si>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</si>
  <si>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</si>
  <si>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</si>
  <si>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</si>
  <si>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</si>
  <si>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</si>
  <si>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</si>
  <si>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</si>
  <si>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</si>
  <si>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</si>
  <si>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</si>
  <si>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</si>
  <si>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</si>
  <si>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</si>
  <si>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</si>
  <si>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</si>
  <si>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</si>
  <si>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</si>
  <si>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</si>
  <si>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</si>
  <si>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</si>
  <si>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</si>
  <si>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</si>
  <si>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</si>
  <si>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</si>
  <si>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</si>
  <si>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</si>
  <si>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</si>
  <si>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</si>
  <si>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</si>
  <si>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</si>
  <si>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</si>
  <si>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</si>
  <si>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</si>
  <si>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</si>
  <si>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</si>
  <si>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</si>
  <si>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</si>
  <si>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</si>
  <si>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</si>
  <si>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</si>
  <si>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</si>
  <si>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</si>
  <si>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</si>
  <si>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</si>
  <si>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</si>
  <si>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</si>
  <si>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</si>
  <si>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</si>
  <si>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</si>
  <si>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</si>
  <si>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</si>
  <si>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</si>
  <si>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</si>
  <si>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</si>
  <si>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</si>
  <si>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</si>
  <si>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</si>
  <si>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</si>
  <si>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</si>
  <si>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</si>
  <si>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</si>
  <si>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</si>
  <si>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</si>
  <si>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</si>
  <si>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</si>
  <si>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</si>
  <si>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</si>
  <si>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</si>
  <si>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</si>
  <si>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</si>
  <si>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</si>
  <si>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</si>
  <si>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</si>
  <si>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</si>
  <si>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</si>
  <si>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</si>
  <si>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</si>
  <si>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</si>
  <si>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</si>
  <si>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</si>
  <si>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</si>
  <si>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</si>
  <si>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</si>
  <si>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</si>
  <si>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</si>
  <si>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</si>
  <si>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</si>
  <si>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</si>
  <si>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</si>
  <si>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</si>
  <si>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</si>
  <si>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</si>
  <si>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</si>
  <si>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</si>
  <si>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</si>
  <si>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</si>
  <si>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</si>
  <si>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</si>
  <si>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</si>
  <si>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</si>
  <si>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</si>
  <si>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</si>
  <si>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</si>
  <si>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</si>
  <si>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</si>
  <si>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</si>
  <si>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</si>
  <si>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</si>
  <si>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</si>
  <si>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</si>
  <si>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</si>
  <si>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</si>
  <si>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</si>
  <si>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</si>
  <si>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</si>
  <si>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</si>
  <si>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</si>
  <si>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</si>
  <si>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</si>
  <si>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</si>
  <si>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</si>
  <si>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</si>
  <si>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</si>
  <si>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</si>
  <si>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</si>
  <si>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</si>
  <si>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</si>
  <si>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</si>
  <si>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</si>
  <si>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</si>
  <si>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</si>
  <si>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</si>
  <si>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</si>
  <si>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</si>
  <si>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</si>
  <si>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</si>
  <si>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</si>
  <si>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</si>
  <si>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</si>
  <si>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</si>
  <si>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</si>
  <si>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</si>
  <si>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</si>
  <si>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</si>
  <si>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</si>
  <si>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</si>
  <si>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</si>
  <si>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</si>
  <si>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</si>
  <si>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</si>
  <si>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</si>
  <si>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</si>
  <si>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</si>
  <si>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</si>
  <si>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</si>
  <si>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</si>
  <si>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</si>
  <si>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</si>
  <si>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</si>
  <si>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</si>
  <si>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</si>
  <si>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</si>
  <si>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</si>
  <si>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</si>
  <si>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</si>
  <si>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</si>
  <si>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</si>
  <si>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</si>
  <si>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</si>
  <si>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</si>
  <si>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</si>
  <si>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</si>
  <si>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</si>
  <si>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</si>
  <si>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</si>
  <si>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</si>
  <si>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</si>
  <si>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</si>
  <si>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</si>
  <si>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</si>
  <si>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</si>
  <si>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</si>
  <si>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</si>
  <si>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</si>
  <si>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</si>
  <si>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</si>
  <si>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</si>
  <si>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</si>
  <si>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</si>
  <si>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</si>
  <si>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</si>
  <si>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</si>
  <si>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</si>
  <si>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</si>
  <si>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</si>
  <si>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</si>
  <si>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</si>
  <si>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</si>
  <si>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</si>
  <si>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</si>
  <si>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</si>
  <si>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</si>
  <si>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</si>
  <si>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</si>
  <si>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</si>
  <si>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</si>
  <si>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</si>
  <si>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</si>
  <si>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</si>
  <si>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</si>
  <si>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</si>
  <si>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</si>
  <si>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</si>
  <si>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</si>
  <si>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</si>
  <si>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</si>
  <si>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</si>
  <si>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</si>
  <si>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</si>
  <si>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</si>
  <si>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</si>
  <si>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</si>
  <si>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</si>
  <si>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</si>
  <si>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</si>
  <si>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</si>
  <si>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</si>
  <si>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</si>
  <si>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</si>
  <si>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</si>
  <si>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</si>
  <si>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</si>
  <si>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</si>
  <si>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</si>
  <si>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</si>
  <si>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</si>
  <si>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</si>
  <si>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</si>
  <si>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</si>
  <si>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</si>
  <si>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</si>
  <si>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</si>
  <si>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</si>
  <si>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</si>
  <si>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</si>
  <si>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</si>
  <si>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</si>
  <si>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</si>
  <si>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</si>
  <si>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</si>
  <si>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</si>
  <si>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</si>
  <si>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</si>
  <si>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</si>
  <si>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</si>
  <si>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</si>
  <si>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</si>
  <si>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</si>
  <si>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</si>
  <si>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</si>
  <si>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</si>
  <si>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</si>
  <si>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</si>
  <si>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</si>
  <si>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</si>
  <si>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</si>
  <si>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</si>
  <si>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</si>
  <si>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</si>
  <si>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</si>
  <si>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</si>
  <si>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</si>
  <si>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</si>
  <si>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</si>
  <si>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</si>
  <si>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</si>
  <si>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</si>
  <si>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</si>
  <si>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</si>
  <si>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</si>
  <si>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</si>
  <si>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</si>
  <si>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</si>
  <si>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</si>
  <si>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</si>
  <si>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</si>
  <si>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</si>
  <si>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</si>
  <si>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</si>
  <si>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</si>
  <si>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</si>
  <si>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</si>
  <si>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</si>
  <si>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</si>
  <si>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</si>
  <si>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</si>
  <si>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</si>
  <si>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</si>
  <si>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</si>
  <si>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</si>
  <si>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</si>
  <si>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</si>
  <si>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</si>
  <si>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</si>
  <si>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</si>
  <si>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</si>
  <si>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</si>
  <si>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</si>
  <si>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</si>
  <si>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</si>
  <si>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</si>
  <si>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</si>
  <si>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</si>
  <si>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</si>
  <si>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</si>
  <si>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</si>
  <si>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</si>
  <si>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</si>
  <si>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</si>
  <si>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</si>
  <si>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</si>
  <si>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</si>
  <si>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</si>
  <si>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</si>
  <si>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</si>
  <si>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</si>
  <si>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</si>
  <si>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</si>
  <si>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</si>
  <si>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</si>
  <si>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</si>
  <si>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</si>
  <si>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</si>
  <si>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</si>
  <si>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</si>
  <si>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</si>
  <si>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</si>
  <si>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</si>
  <si>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</si>
  <si>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</si>
  <si>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</si>
  <si>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</si>
  <si>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</si>
  <si>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</si>
  <si>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</si>
  <si>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</si>
  <si>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</si>
  <si>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</si>
  <si>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</si>
  <si>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</si>
  <si>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</si>
  <si>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</si>
  <si>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</si>
  <si>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</si>
  <si>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</si>
  <si>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</si>
  <si>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</si>
  <si>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</si>
  <si>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</si>
  <si>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</si>
  <si>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</si>
  <si>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</si>
  <si>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</si>
  <si>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</si>
  <si>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</si>
  <si>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</si>
  <si>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</si>
  <si>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</si>
  <si>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</si>
  <si>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</si>
  <si>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</si>
  <si>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</si>
  <si>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</si>
  <si>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</si>
  <si>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</si>
  <si>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</si>
  <si>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</si>
  <si>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</si>
  <si>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</si>
  <si>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</si>
  <si>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</si>
  <si>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</si>
  <si>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</si>
  <si>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</si>
  <si>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</si>
  <si>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</si>
  <si>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</si>
  <si>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</si>
  <si>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</si>
  <si>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</si>
  <si>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</si>
  <si>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</si>
  <si>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</si>
  <si>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</si>
  <si>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</si>
  <si>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</si>
  <si>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</si>
  <si>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</si>
  <si>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</si>
  <si>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</si>
  <si>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</si>
  <si>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</si>
  <si>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</si>
  <si>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</si>
  <si>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</si>
  <si>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</si>
  <si>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</si>
  <si>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</si>
  <si>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</si>
  <si>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</si>
  <si>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</si>
  <si>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</si>
  <si>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</si>
  <si>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</si>
  <si>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</si>
  <si>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</si>
  <si>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</si>
  <si>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</si>
  <si>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</si>
  <si>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</si>
  <si>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</si>
  <si>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</si>
  <si>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</si>
  <si>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</si>
  <si>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</si>
  <si>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</si>
  <si>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</si>
  <si>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</si>
  <si>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</si>
  <si>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</si>
  <si>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</si>
  <si>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</si>
  <si>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</si>
  <si>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</si>
  <si>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</si>
  <si>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</si>
  <si>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</si>
  <si>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</si>
  <si>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</si>
  <si>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</si>
  <si>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</si>
  <si>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</si>
  <si>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</si>
  <si>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</si>
  <si>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</si>
  <si>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</si>
  <si>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</si>
  <si>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</si>
  <si>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</si>
  <si>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</si>
  <si>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</si>
  <si>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</si>
  <si>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</si>
  <si>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</si>
  <si>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</si>
  <si>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</si>
  <si>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</si>
  <si>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</si>
  <si>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</si>
  <si>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</si>
  <si>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</si>
  <si>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</si>
  <si>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</si>
  <si>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</si>
  <si>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</si>
  <si>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</si>
  <si>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</si>
  <si>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</si>
  <si>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</si>
  <si>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</si>
  <si>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</si>
  <si>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</si>
  <si>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</si>
  <si>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</si>
  <si>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</si>
  <si>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</si>
  <si>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</si>
  <si>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</si>
  <si>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</si>
  <si>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</si>
  <si>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</si>
  <si>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</si>
  <si>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</si>
  <si>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</si>
  <si>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</si>
  <si>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</si>
  <si>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</si>
  <si>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</si>
  <si>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</si>
  <si>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</si>
  <si>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</si>
  <si>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</si>
  <si>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</si>
  <si>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</si>
  <si>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</si>
  <si>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</si>
  <si>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</si>
  <si>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</si>
  <si>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</si>
  <si>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</si>
  <si>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</si>
  <si>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</si>
  <si>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</si>
  <si>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</si>
  <si>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</si>
  <si>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</si>
  <si>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</si>
  <si>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</si>
  <si>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</si>
  <si>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</si>
  <si>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</si>
  <si>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</si>
  <si>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</si>
  <si>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</si>
  <si>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</si>
  <si>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</si>
  <si>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</si>
  <si>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</si>
  <si>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</si>
  <si>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</si>
  <si>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</si>
  <si>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</si>
  <si>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</si>
  <si>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</si>
  <si>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</si>
  <si>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</si>
  <si>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</si>
  <si>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</si>
  <si>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</si>
  <si>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</si>
  <si>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</si>
  <si>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</si>
  <si>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</si>
  <si>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</si>
  <si>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</si>
  <si>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</si>
  <si>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</si>
  <si>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</si>
  <si>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</si>
  <si>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</si>
  <si>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</si>
  <si>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</si>
  <si>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</si>
  <si>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</si>
  <si>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</si>
  <si>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</si>
  <si>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</si>
  <si>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</si>
  <si>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</si>
  <si>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</si>
  <si>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</si>
  <si>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</si>
  <si>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</si>
  <si>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</si>
  <si>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</si>
  <si>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</si>
  <si>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</si>
  <si>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</si>
  <si>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</si>
  <si>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</si>
  <si>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</si>
  <si>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</si>
  <si>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</si>
  <si>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</si>
  <si>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</si>
  <si>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</si>
  <si>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</si>
  <si>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</si>
  <si>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</si>
  <si>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</si>
  <si>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</si>
  <si>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</si>
  <si>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</si>
  <si>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</si>
  <si>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</si>
  <si>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</si>
  <si>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</si>
  <si>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</si>
  <si>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</si>
  <si>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</si>
  <si>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</si>
  <si>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</si>
  <si>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</si>
  <si>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</si>
  <si>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</si>
  <si>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</si>
  <si>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</si>
  <si>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</si>
  <si>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</si>
  <si>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</si>
  <si>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</si>
  <si>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</si>
  <si>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</si>
  <si>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</si>
  <si>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</si>
  <si>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</si>
  <si>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</si>
  <si>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</si>
  <si>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</si>
  <si>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</si>
  <si>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</si>
  <si>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</si>
  <si>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</si>
  <si>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</si>
  <si>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</si>
  <si>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</si>
  <si>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</si>
  <si>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</si>
  <si>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</si>
  <si>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</si>
  <si>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</si>
  <si>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</si>
  <si>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</si>
  <si>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</si>
  <si>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</si>
  <si>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</si>
  <si>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</si>
  <si>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</si>
  <si>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</si>
  <si>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</si>
  <si>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</si>
  <si>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</si>
  <si>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</si>
  <si>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</si>
  <si>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</si>
  <si>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</si>
  <si>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</si>
  <si>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</si>
  <si>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</si>
  <si>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</si>
  <si>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</si>
  <si>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</si>
  <si>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</si>
  <si>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</si>
  <si>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</si>
  <si>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</si>
  <si>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</si>
  <si>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</si>
  <si>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</si>
  <si>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</si>
  <si>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</si>
  <si>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</si>
  <si>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</si>
  <si>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</si>
  <si>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</si>
  <si>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</si>
  <si>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</si>
  <si>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</si>
  <si>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</si>
  <si>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</si>
  <si>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</si>
  <si>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</si>
  <si>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</si>
  <si>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</si>
  <si>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</si>
  <si>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</si>
  <si>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</si>
  <si>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</si>
  <si>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</si>
  <si>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</si>
  <si>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</si>
  <si>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</si>
  <si>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</si>
  <si>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</si>
  <si>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</si>
  <si>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</si>
  <si>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</si>
  <si>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</si>
  <si>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</si>
  <si>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</si>
  <si>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</si>
  <si>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</si>
  <si>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</si>
  <si>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</si>
  <si>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</si>
  <si>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</si>
  <si>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</si>
  <si>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</si>
  <si>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</si>
  <si>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</si>
  <si>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</si>
  <si>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</si>
  <si>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</si>
  <si>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</si>
  <si>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</si>
  <si>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</si>
  <si>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</si>
  <si>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</si>
  <si>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</si>
  <si>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</si>
  <si>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</si>
  <si>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</si>
  <si>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</si>
  <si>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</si>
  <si>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</si>
  <si>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</si>
  <si>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</si>
  <si>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</si>
  <si>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</si>
  <si>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</si>
  <si>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</si>
  <si>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</si>
  <si>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</si>
  <si>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</si>
  <si>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</si>
  <si>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</si>
  <si>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</si>
  <si>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</si>
  <si>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</si>
  <si>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</si>
  <si>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</si>
  <si>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</si>
  <si>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</si>
  <si>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</si>
  <si>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</si>
  <si>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</si>
  <si>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</si>
  <si>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</si>
  <si>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</si>
  <si>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</si>
  <si>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</si>
  <si>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</si>
  <si>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</si>
  <si>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</si>
  <si>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</si>
  <si>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</si>
  <si>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</si>
  <si>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</si>
  <si>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</si>
  <si>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</si>
  <si>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</si>
  <si>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</si>
  <si>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</si>
  <si>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</si>
  <si>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</si>
  <si>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</si>
  <si>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</si>
  <si>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</si>
  <si>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</si>
  <si>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</si>
  <si>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</si>
  <si>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</si>
  <si>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</si>
  <si>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</si>
  <si>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</si>
  <si>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</si>
  <si>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</si>
  <si>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</si>
  <si>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</si>
  <si>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</si>
  <si>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</si>
  <si>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</si>
  <si>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</si>
  <si>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</si>
  <si>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</si>
  <si>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</si>
  <si>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</si>
  <si>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</si>
  <si>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</si>
  <si>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</si>
  <si>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</si>
  <si>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</si>
  <si>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</si>
  <si>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</si>
  <si>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</si>
  <si>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</si>
  <si>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</si>
  <si>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</si>
  <si>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</si>
  <si>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</si>
  <si>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</si>
  <si>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</si>
  <si>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</si>
  <si>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</si>
  <si>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</si>
  <si>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</si>
  <si>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</si>
  <si>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</si>
  <si>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</si>
  <si>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</si>
  <si>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</si>
  <si>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</si>
  <si>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</si>
  <si>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</si>
  <si>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</si>
  <si>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</si>
  <si>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</si>
  <si>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</si>
  <si>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</si>
  <si>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</si>
  <si>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</si>
  <si>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</si>
  <si>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</si>
  <si>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</si>
  <si>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</si>
  <si>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</si>
  <si>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</si>
  <si>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</si>
  <si>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</si>
  <si>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</si>
  <si>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</si>
  <si>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</si>
  <si>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</si>
  <si>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</si>
  <si>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</si>
  <si>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</si>
  <si>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</si>
  <si>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</si>
  <si>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</si>
  <si>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</si>
  <si>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</si>
  <si>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</si>
  <si>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</si>
  <si>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</si>
  <si>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</si>
  <si>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</si>
  <si>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</si>
  <si>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</si>
  <si>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</si>
  <si>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</si>
  <si>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</si>
  <si>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</si>
  <si>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</si>
  <si>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</si>
  <si>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</si>
  <si>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</si>
  <si>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</si>
  <si>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</si>
  <si>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</si>
  <si>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</si>
  <si>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</si>
  <si>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</si>
  <si>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</si>
  <si>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</si>
  <si>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</si>
  <si>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</si>
  <si>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</si>
  <si>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</si>
  <si>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</si>
  <si>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</si>
  <si>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</si>
  <si>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</si>
  <si>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</si>
  <si>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</si>
  <si>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</si>
  <si>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</si>
  <si>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</si>
  <si>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</si>
  <si>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</si>
  <si>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</si>
  <si>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</si>
  <si>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</si>
  <si>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</si>
  <si>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</si>
  <si>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</si>
  <si>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</si>
  <si>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</si>
  <si>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</si>
  <si>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</si>
  <si>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</si>
  <si>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</si>
  <si>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</si>
  <si>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</si>
  <si>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</si>
  <si>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</si>
  <si>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</si>
  <si>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</si>
  <si>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</si>
  <si>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</si>
  <si>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</si>
  <si>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</si>
  <si>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</si>
  <si>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</si>
  <si>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</si>
  <si>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</si>
  <si>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</si>
  <si>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</si>
  <si>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</si>
  <si>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</si>
  <si>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</si>
  <si>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</si>
  <si>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</si>
  <si>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</si>
  <si>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</si>
  <si>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</si>
  <si>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</si>
  <si>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</si>
  <si>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</si>
  <si>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</si>
  <si>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</si>
  <si>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</si>
  <si>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</si>
  <si>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</si>
  <si>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</si>
  <si>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</si>
  <si>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</si>
  <si>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</si>
  <si>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</si>
  <si>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</si>
  <si>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</si>
  <si>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</si>
  <si>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</si>
  <si>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</si>
  <si>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</si>
  <si>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</si>
  <si>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</si>
  <si>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</si>
  <si>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</si>
  <si>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</si>
  <si>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</si>
  <si>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</si>
  <si>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</si>
  <si>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</si>
  <si>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</si>
  <si>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</si>
  <si>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</si>
  <si>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</si>
  <si>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</si>
  <si>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</si>
  <si>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</si>
  <si>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</si>
  <si>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</si>
  <si>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</si>
  <si>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</si>
  <si>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</si>
  <si>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</si>
  <si>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</si>
  <si>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</si>
  <si>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</si>
  <si>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</si>
  <si>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</si>
  <si>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</si>
  <si>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</si>
  <si>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</si>
  <si>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</si>
  <si>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</si>
  <si>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</si>
  <si>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</si>
  <si>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</si>
  <si>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</si>
  <si>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</si>
  <si>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</si>
  <si>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</si>
  <si>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</si>
  <si>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</si>
  <si>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</si>
  <si>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</si>
  <si>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</si>
  <si>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</si>
  <si>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</si>
  <si>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</si>
  <si>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</si>
  <si>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</si>
  <si>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</si>
  <si>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</si>
  <si>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</si>
  <si>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</si>
  <si>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</si>
  <si>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</si>
  <si>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</si>
  <si>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</si>
  <si>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</si>
  <si>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</si>
  <si>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</si>
  <si>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</si>
  <si>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</si>
  <si>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</si>
  <si>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</si>
  <si>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</si>
  <si>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</si>
  <si>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</si>
  <si>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</si>
  <si>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</si>
  <si>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</si>
  <si>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</si>
  <si>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</si>
  <si>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</si>
  <si>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</si>
  <si>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</si>
  <si>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</si>
  <si>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</si>
  <si>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</si>
  <si>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</si>
  <si>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</si>
  <si>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</si>
  <si>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</si>
  <si>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</si>
  <si>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</si>
  <si>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</si>
  <si>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</si>
  <si>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</si>
  <si>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</si>
  <si>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</si>
  <si>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</si>
  <si>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</si>
  <si>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</si>
  <si>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</si>
  <si>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</si>
  <si>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</si>
  <si>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</si>
  <si>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</si>
  <si>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</si>
  <si>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</si>
  <si>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</si>
  <si>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</si>
  <si>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</si>
  <si>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</si>
  <si>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</si>
  <si>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</si>
  <si>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</si>
  <si>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</si>
  <si>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</si>
  <si>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</si>
  <si>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</si>
  <si>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</si>
  <si>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</si>
  <si>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</si>
  <si>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</si>
  <si>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</si>
  <si>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</si>
  <si>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</si>
  <si>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</si>
  <si>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</si>
  <si>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</si>
  <si>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</si>
  <si>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</si>
  <si>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</si>
  <si>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</si>
  <si>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</si>
  <si>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</si>
  <si>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</si>
  <si>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</si>
  <si>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</si>
  <si>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</si>
  <si>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</si>
  <si>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</si>
  <si>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</si>
  <si>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</si>
  <si>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</si>
  <si>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</si>
  <si>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</si>
  <si>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</si>
  <si>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</si>
  <si>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</si>
  <si>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</si>
  <si>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</si>
  <si>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</si>
  <si>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</si>
  <si>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</si>
  <si>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</si>
  <si>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</si>
  <si>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</si>
  <si>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</si>
  <si>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</si>
  <si>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</si>
  <si>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</si>
  <si>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</si>
  <si>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</si>
  <si>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</si>
  <si>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</si>
  <si>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</si>
  <si>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</si>
  <si>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</si>
  <si>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</si>
  <si>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</si>
  <si>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</si>
  <si>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</si>
  <si>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</si>
  <si>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</si>
  <si>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</si>
  <si>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</si>
  <si>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</si>
  <si>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</si>
  <si>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</si>
  <si>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</si>
  <si>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</si>
  <si>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</si>
  <si>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</si>
  <si>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</si>
  <si>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</si>
  <si>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</si>
  <si>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</si>
  <si>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</si>
  <si>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</si>
  <si>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</si>
  <si>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</si>
  <si>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</si>
  <si>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</si>
  <si>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</si>
  <si>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</si>
  <si>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</si>
  <si>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</si>
  <si>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</si>
  <si>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</si>
  <si>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</si>
  <si>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</si>
  <si>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</si>
  <si>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</si>
  <si>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</si>
  <si>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</si>
  <si>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</si>
  <si>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</si>
  <si>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</si>
  <si>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</si>
  <si>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</si>
  <si>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</si>
  <si>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</si>
  <si>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</si>
  <si>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</si>
  <si>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</si>
  <si>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</si>
  <si>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</si>
  <si>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</si>
  <si>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</si>
  <si>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</si>
  <si>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</si>
  <si>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</si>
  <si>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</si>
  <si>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</si>
  <si>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</si>
  <si>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</si>
  <si>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</si>
  <si>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</si>
  <si>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</si>
  <si>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</si>
  <si>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</si>
  <si>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</si>
  <si>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</si>
  <si>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</si>
  <si>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</si>
  <si>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</si>
  <si>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</si>
  <si>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</si>
  <si>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</si>
  <si>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</si>
  <si>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</si>
  <si>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</si>
  <si>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</si>
  <si>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</si>
  <si>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</si>
  <si>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</si>
  <si>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</si>
  <si>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</si>
  <si>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</si>
  <si>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</si>
  <si>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</si>
  <si>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</si>
  <si>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</si>
  <si>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</si>
  <si>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</si>
  <si>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</si>
  <si>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</si>
  <si>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</si>
  <si>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</si>
  <si>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</si>
  <si>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</si>
  <si>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</si>
  <si>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</si>
  <si>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</si>
  <si>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</si>
  <si>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</si>
  <si>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</si>
  <si>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</si>
  <si>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</si>
  <si>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</si>
  <si>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</si>
  <si>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</si>
  <si>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</si>
  <si>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</si>
  <si>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</si>
  <si>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</si>
  <si>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</si>
  <si>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</si>
  <si>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</si>
  <si>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</si>
  <si>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</si>
  <si>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</si>
  <si>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</si>
  <si>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</si>
  <si>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</si>
  <si>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</si>
  <si>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</si>
  <si>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</si>
  <si>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</si>
  <si>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</si>
  <si>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</si>
  <si>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</si>
  <si>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</si>
  <si>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</si>
  <si>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</si>
  <si>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</si>
  <si>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</si>
  <si>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</si>
  <si>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</si>
  <si>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</si>
  <si>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</si>
  <si>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</si>
  <si>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</si>
  <si>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</si>
  <si>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</si>
  <si>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</si>
  <si>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</si>
  <si>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</si>
  <si>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</si>
  <si>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</si>
  <si>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</si>
  <si>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</si>
  <si>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</si>
  <si>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</si>
  <si>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</si>
  <si>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</si>
  <si>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</si>
  <si>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</si>
  <si>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</si>
  <si>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</si>
  <si>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</si>
  <si>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</si>
  <si>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</si>
  <si>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</si>
  <si>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</si>
  <si>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</si>
  <si>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</si>
  <si>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</si>
  <si>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</si>
  <si>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</si>
  <si>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</si>
  <si>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</si>
  <si>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</si>
  <si>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</si>
  <si>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</si>
  <si>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</si>
  <si>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</si>
  <si>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</si>
  <si>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</si>
  <si>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</si>
  <si>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</si>
  <si>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</si>
  <si>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</si>
  <si>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</si>
  <si>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</si>
  <si>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</si>
  <si>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</si>
  <si>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</si>
  <si>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</si>
  <si>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</si>
  <si>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</si>
  <si>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</si>
  <si>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</si>
  <si>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</si>
  <si>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</si>
  <si>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</si>
  <si>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</si>
  <si>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</si>
  <si>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</si>
  <si>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</si>
  <si>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</si>
  <si>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</si>
  <si>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</si>
  <si>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</si>
  <si>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</si>
  <si>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</si>
  <si>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</si>
  <si>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</si>
  <si>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</si>
  <si>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</si>
  <si>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</si>
  <si>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</si>
  <si>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</si>
  <si>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</si>
  <si>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</si>
  <si>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</si>
  <si>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</si>
  <si>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</si>
  <si>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</si>
  <si>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</si>
  <si>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</si>
  <si>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</si>
  <si>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</si>
  <si>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</si>
  <si>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</si>
  <si>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</si>
  <si>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</si>
  <si>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</si>
  <si>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</si>
  <si>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</si>
  <si>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</si>
  <si>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</si>
  <si>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</si>
  <si>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</si>
  <si>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</si>
  <si>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</si>
  <si>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</si>
  <si>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</si>
  <si>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</si>
  <si>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</si>
  <si>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</si>
  <si>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</si>
  <si>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</si>
  <si>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</si>
  <si>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</si>
  <si>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</si>
  <si>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</si>
  <si>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</si>
  <si>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</si>
  <si>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</si>
  <si>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</si>
  <si>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</si>
  <si>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</si>
  <si>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</si>
  <si>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</si>
  <si>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</si>
  <si>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</si>
  <si>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</si>
  <si>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</si>
  <si>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</si>
  <si>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</si>
  <si>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</si>
  <si>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</si>
  <si>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</si>
  <si>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</si>
  <si>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</si>
  <si>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</si>
  <si>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</si>
  <si>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</si>
  <si>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</si>
  <si>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</si>
  <si>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</si>
  <si>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</si>
  <si>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</si>
  <si>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</si>
  <si>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</si>
  <si>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</si>
  <si>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</si>
  <si>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</si>
  <si>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</si>
  <si>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</si>
  <si>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</si>
  <si>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</si>
  <si>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</si>
  <si>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</si>
  <si>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</si>
  <si>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</si>
  <si>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</si>
  <si>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</si>
  <si>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</si>
  <si>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</si>
  <si>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</si>
  <si>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</si>
  <si>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</si>
  <si>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</si>
  <si>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</si>
  <si>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</si>
  <si>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</si>
  <si>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</si>
  <si>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</si>
  <si>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</si>
  <si>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</si>
  <si>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</si>
  <si>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</si>
  <si>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</si>
  <si>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</si>
  <si>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</si>
  <si>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</si>
  <si>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</si>
  <si>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</si>
  <si>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</si>
  <si>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</si>
  <si>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</si>
  <si>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</si>
  <si>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</si>
  <si>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</si>
  <si>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</si>
  <si>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</si>
  <si>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</si>
  <si>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</si>
  <si>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</si>
  <si>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</si>
  <si>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</si>
  <si>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</si>
  <si>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</si>
  <si>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</si>
  <si>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</si>
  <si>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</si>
  <si>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</si>
  <si>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</si>
  <si>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</si>
  <si>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</si>
  <si>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</si>
  <si>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</si>
  <si>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</si>
  <si>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</si>
  <si>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</si>
  <si>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</si>
  <si>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</si>
  <si>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</si>
  <si>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</si>
  <si>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</si>
  <si>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</si>
  <si>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</si>
  <si>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</si>
  <si>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</si>
  <si>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</si>
  <si>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</si>
  <si>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</si>
  <si>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</si>
  <si>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</si>
  <si>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</si>
  <si>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</si>
  <si>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</si>
  <si>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</si>
  <si>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</si>
  <si>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</si>
  <si>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</si>
  <si>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</si>
  <si>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</si>
  <si>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</si>
  <si>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</si>
  <si>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</si>
  <si>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</si>
  <si>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</si>
  <si>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</si>
  <si>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</si>
  <si>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</si>
  <si>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</si>
  <si>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</si>
  <si>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</si>
  <si>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</si>
  <si>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</si>
  <si>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</si>
  <si>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</si>
  <si>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</si>
  <si>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</si>
  <si>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</si>
  <si>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</si>
  <si>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</si>
  <si>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</si>
  <si>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</si>
  <si>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</si>
  <si>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</si>
  <si>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</si>
  <si>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</si>
  <si>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</si>
  <si>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</si>
  <si>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</si>
  <si>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</si>
  <si>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</si>
  <si>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</si>
  <si>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</si>
  <si>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</si>
  <si>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</si>
  <si>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</si>
  <si>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</si>
  <si>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</si>
  <si>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</si>
  <si>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</si>
  <si>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</si>
  <si>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</si>
  <si>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</si>
  <si>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</si>
  <si>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</si>
  <si>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</si>
  <si>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</si>
  <si>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</si>
  <si>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</si>
  <si>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</si>
  <si>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</si>
  <si>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</si>
  <si>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</si>
  <si>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</si>
  <si>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</si>
  <si>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</si>
  <si>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</si>
  <si>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</si>
  <si>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</si>
  <si>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</si>
  <si>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</si>
  <si>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</si>
  <si>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</si>
  <si>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</si>
  <si>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</si>
  <si>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</si>
  <si>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</si>
  <si>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</si>
  <si>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</si>
  <si>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</si>
  <si>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</si>
  <si>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</si>
  <si>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</si>
  <si>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</si>
  <si>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</si>
  <si>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</si>
  <si>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</si>
  <si>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</si>
  <si>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</si>
  <si>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</si>
  <si>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</si>
  <si>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</si>
  <si>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</si>
  <si>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</si>
  <si>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</si>
  <si>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</si>
  <si>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</si>
  <si>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</si>
  <si>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</si>
  <si>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</si>
  <si>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</si>
  <si>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</si>
  <si>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</si>
  <si>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</si>
  <si>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</si>
  <si>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</si>
  <si>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</si>
  <si>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</si>
  <si>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</si>
  <si>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</si>
  <si>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</si>
  <si>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</si>
  <si>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</si>
  <si>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</si>
  <si>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</si>
  <si>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</si>
  <si>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</si>
  <si>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</si>
  <si>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</si>
  <si>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</si>
  <si>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</si>
  <si>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</si>
  <si>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</si>
  <si>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</si>
  <si>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</si>
  <si>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</si>
  <si>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</si>
  <si>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</si>
  <si>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</si>
  <si>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</si>
  <si>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</si>
  <si>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</si>
  <si>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</si>
  <si>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</si>
  <si>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</si>
  <si>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</si>
  <si>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</si>
  <si>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</si>
  <si>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</si>
  <si>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</si>
  <si>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</si>
  <si>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</si>
  <si>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</si>
  <si>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</si>
  <si>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</si>
  <si>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</si>
  <si>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</si>
  <si>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</si>
  <si>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</si>
  <si>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</si>
  <si>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</si>
  <si>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</si>
  <si>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</si>
  <si>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</si>
  <si>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</si>
  <si>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</si>
  <si>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</si>
  <si>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</si>
  <si>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</si>
  <si>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</si>
  <si>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</si>
  <si>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</si>
  <si>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</si>
  <si>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</si>
  <si>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</si>
  <si>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</si>
  <si>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</si>
  <si>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</si>
  <si>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</si>
  <si>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</si>
  <si>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</si>
  <si>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</si>
  <si>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</si>
  <si>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</si>
  <si>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</si>
  <si>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</si>
  <si>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</si>
  <si>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</si>
  <si>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</si>
  <si>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</si>
  <si>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</si>
  <si>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</si>
  <si>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</si>
  <si>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</si>
  <si>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</si>
  <si>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</si>
  <si>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</si>
  <si>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</si>
  <si>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</si>
  <si>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</si>
  <si>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</si>
  <si>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</si>
  <si>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</si>
  <si>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</si>
  <si>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</si>
  <si>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</si>
  <si>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</si>
  <si>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</si>
  <si>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</si>
  <si>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</si>
  <si>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</si>
  <si>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</si>
  <si>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</si>
  <si>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</si>
  <si>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</si>
  <si>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</si>
  <si>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</si>
  <si>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</si>
  <si>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</si>
  <si>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</si>
  <si>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</si>
  <si>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</si>
  <si>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</si>
  <si>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</si>
  <si>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</si>
  <si>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</si>
  <si>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</si>
  <si>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</si>
  <si>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</si>
  <si>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</si>
  <si>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</si>
  <si>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</si>
  <si>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</si>
  <si>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</si>
  <si>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</si>
  <si>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</si>
  <si>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</si>
  <si>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</si>
  <si>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</si>
  <si>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</si>
  <si>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</si>
  <si>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</si>
  <si>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</si>
  <si>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</si>
  <si>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</si>
  <si>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</si>
  <si>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</si>
  <si>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</si>
  <si>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</si>
  <si>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</si>
  <si>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</si>
  <si>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</si>
  <si>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</si>
  <si>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</si>
  <si>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</si>
  <si>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</si>
  <si>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</si>
  <si>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</si>
  <si>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</si>
  <si>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</si>
  <si>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</si>
  <si>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</si>
  <si>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</si>
  <si>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</si>
  <si>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</si>
  <si>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</si>
  <si>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</si>
  <si>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</si>
  <si>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</si>
  <si>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</si>
  <si>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</si>
  <si>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</si>
  <si>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</si>
  <si>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</si>
  <si>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</si>
  <si>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</si>
  <si>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</si>
  <si>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</si>
  <si>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</si>
  <si>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</si>
  <si>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</si>
  <si>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</si>
  <si>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</si>
  <si>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</si>
  <si>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</si>
  <si>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</si>
  <si>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</si>
  <si>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</si>
  <si>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</si>
  <si>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</si>
  <si>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</si>
  <si>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</si>
  <si>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</si>
  <si>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</si>
  <si>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</si>
  <si>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</si>
  <si>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</si>
  <si>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</si>
  <si>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</si>
  <si>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</si>
  <si>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</si>
  <si>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</si>
  <si>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</si>
  <si>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</si>
  <si>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</si>
  <si>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</si>
  <si>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</si>
  <si>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</si>
  <si>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</si>
  <si>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</si>
  <si>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</si>
  <si>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</si>
  <si>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</si>
  <si>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</si>
  <si>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</si>
  <si>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</si>
  <si>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</si>
  <si>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</si>
  <si>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</si>
  <si>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</si>
  <si>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</si>
  <si>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</si>
  <si>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</si>
  <si>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</si>
  <si>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</si>
  <si>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</si>
  <si>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</si>
  <si>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</si>
  <si>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</si>
  <si>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</si>
  <si>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</si>
  <si>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</si>
  <si>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</si>
  <si>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</si>
  <si>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</si>
  <si>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</si>
  <si>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</si>
  <si>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</si>
  <si>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</si>
  <si>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</si>
  <si>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</si>
  <si>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</si>
  <si>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</si>
  <si>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</si>
  <si>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</si>
  <si>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</si>
  <si>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</si>
  <si>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</si>
  <si>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</si>
  <si>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</si>
  <si>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</si>
  <si>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</si>
  <si>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</si>
  <si>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</si>
  <si>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</si>
  <si>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</si>
  <si>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</si>
  <si>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</si>
  <si>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</si>
  <si>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</si>
  <si>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</si>
  <si>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</si>
  <si>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</si>
  <si>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</si>
  <si>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</si>
  <si>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</si>
  <si>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</si>
  <si>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</si>
  <si>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</si>
  <si>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</si>
  <si>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</si>
  <si>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</si>
  <si>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</si>
  <si>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</si>
  <si>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</si>
  <si>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</si>
  <si>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</si>
  <si>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</si>
  <si>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</si>
  <si>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</si>
  <si>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</si>
  <si>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</si>
  <si>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</si>
  <si>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</si>
  <si>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</si>
  <si>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</si>
  <si>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</si>
  <si>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</si>
  <si>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</si>
  <si>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</si>
  <si>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</si>
  <si>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</si>
  <si>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</si>
  <si>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</si>
  <si>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</si>
  <si>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</si>
  <si>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</si>
  <si>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</si>
  <si>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</si>
  <si>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</si>
  <si>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</si>
  <si>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</si>
  <si>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</si>
  <si>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</si>
  <si>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</si>
  <si>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</si>
  <si>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</si>
  <si>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</si>
  <si>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</si>
  <si>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</si>
  <si>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</si>
  <si>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</si>
  <si>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</si>
  <si>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</si>
  <si>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</si>
  <si>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</si>
  <si>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</si>
  <si>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</si>
  <si>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</si>
  <si>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</si>
  <si>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</si>
  <si>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</si>
  <si>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</si>
  <si>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</si>
  <si>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</si>
  <si>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</si>
  <si>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</si>
  <si>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</si>
  <si>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</si>
  <si>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</si>
  <si>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</si>
  <si>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</si>
  <si>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</si>
  <si>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</si>
  <si>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</si>
  <si>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</si>
  <si>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</si>
  <si>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</si>
  <si>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</si>
  <si>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</si>
  <si>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</si>
  <si>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</si>
  <si>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</si>
  <si>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</si>
  <si>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</si>
  <si>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</si>
  <si>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</si>
  <si>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</si>
  <si>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</si>
  <si>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</si>
  <si>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</si>
  <si>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</si>
  <si>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</si>
  <si>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</si>
  <si>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</si>
  <si>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</si>
  <si>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</si>
  <si>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</si>
  <si>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</si>
  <si>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</si>
  <si>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</si>
  <si>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</si>
  <si>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</si>
  <si>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</si>
  <si>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</si>
  <si>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</si>
  <si>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</si>
  <si>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</si>
  <si>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</si>
  <si>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</si>
  <si>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</si>
  <si>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</si>
  <si>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</si>
  <si>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</si>
  <si>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</si>
  <si>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</si>
  <si>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</si>
  <si>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</si>
  <si>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</si>
  <si>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</si>
  <si>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</si>
  <si>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</si>
  <si>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</si>
  <si>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</si>
  <si>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</si>
  <si>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</si>
  <si>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</si>
  <si>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</si>
  <si>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</si>
  <si>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</si>
  <si>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</si>
  <si>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</si>
  <si>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</si>
  <si>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</si>
  <si>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</si>
  <si>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</si>
  <si>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</si>
  <si>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</si>
  <si>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</si>
  <si>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</si>
  <si>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</si>
  <si>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</si>
  <si>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</si>
  <si>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</si>
  <si>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</si>
  <si>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</si>
  <si>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</si>
  <si>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</si>
  <si>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</si>
  <si>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</si>
  <si>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</si>
  <si>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</si>
  <si>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</si>
  <si>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</si>
  <si>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</si>
  <si>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</si>
  <si>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</si>
  <si>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</si>
  <si>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</si>
  <si>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</si>
  <si>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</si>
  <si>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</si>
  <si>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</si>
  <si>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</si>
  <si>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</si>
  <si>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</si>
  <si>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</si>
  <si>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</si>
  <si>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</si>
  <si>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</si>
  <si>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</si>
  <si>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</si>
  <si>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</si>
  <si>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</si>
  <si>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</si>
  <si>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</si>
  <si>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</si>
  <si>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</si>
  <si>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</si>
  <si>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</si>
  <si>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</si>
  <si>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</si>
  <si>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</si>
  <si>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</si>
  <si>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</si>
  <si>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</si>
  <si>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</si>
  <si>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</si>
  <si>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</si>
  <si>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</si>
  <si>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</si>
  <si>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</si>
  <si>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</si>
  <si>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</si>
  <si>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</si>
  <si>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</si>
  <si>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</si>
  <si>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</si>
  <si>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</si>
  <si>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</si>
  <si>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</si>
  <si>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</si>
  <si>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</si>
  <si>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</si>
  <si>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</si>
  <si>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</si>
  <si>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</si>
  <si>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</si>
  <si>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</si>
  <si>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</si>
  <si>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</si>
  <si>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</si>
  <si>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</si>
  <si>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</si>
  <si>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</si>
  <si>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</si>
  <si>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</si>
  <si>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</si>
  <si>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</si>
  <si>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</si>
  <si>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</si>
  <si>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</si>
  <si>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</si>
  <si>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</si>
  <si>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</si>
  <si>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</si>
  <si>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</si>
  <si>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</si>
  <si>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</si>
  <si>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</si>
  <si>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</si>
  <si>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</si>
  <si>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</si>
  <si>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</si>
  <si>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</si>
  <si>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</si>
  <si>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</si>
  <si>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</si>
  <si>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</si>
  <si>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</si>
  <si>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</si>
  <si>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</si>
  <si>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</si>
  <si>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</si>
  <si>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</si>
  <si>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</si>
  <si>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</si>
  <si>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</si>
  <si>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</si>
  <si>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</si>
  <si>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</si>
  <si>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</si>
  <si>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</si>
  <si>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</si>
  <si>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</si>
  <si>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</si>
  <si>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</si>
  <si>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</si>
  <si>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</si>
  <si>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</si>
  <si>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</si>
  <si>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</si>
  <si>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</si>
  <si>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</si>
  <si>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</si>
  <si>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</si>
  <si>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</si>
  <si>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</si>
  <si>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</si>
  <si>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</si>
  <si>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</si>
  <si>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</si>
  <si>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</si>
  <si>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</si>
  <si>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</si>
  <si>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</si>
  <si>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</si>
  <si>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</si>
  <si>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</si>
  <si>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</si>
  <si>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</si>
  <si>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</si>
  <si>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</si>
  <si>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</si>
  <si>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</si>
  <si>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</si>
  <si>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</si>
  <si>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</si>
  <si>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</si>
  <si>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</si>
  <si>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</si>
  <si>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</si>
  <si>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</si>
  <si>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</si>
  <si>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</si>
  <si>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</si>
  <si>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</si>
  <si>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</si>
  <si>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</si>
  <si>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</si>
  <si>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</si>
  <si>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</si>
  <si>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</si>
  <si>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</si>
  <si>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</si>
  <si>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</si>
  <si>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</si>
  <si>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</si>
  <si>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</si>
  <si>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</si>
  <si>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</si>
  <si>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</si>
  <si>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</si>
  <si>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</si>
  <si>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</si>
  <si>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</si>
  <si>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</si>
  <si>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</si>
  <si>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</si>
  <si>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</si>
  <si>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</si>
  <si>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</si>
  <si>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</si>
  <si>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</si>
  <si>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</si>
  <si>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</si>
  <si>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</si>
  <si>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</si>
  <si>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</si>
  <si>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</si>
  <si>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</si>
  <si>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</si>
  <si>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</si>
  <si>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</si>
  <si>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</si>
  <si>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</si>
  <si>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</si>
  <si>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</si>
  <si>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</si>
  <si>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</si>
  <si>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</si>
  <si>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</si>
  <si>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</si>
  <si>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</si>
  <si>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</si>
  <si>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</si>
  <si>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</si>
  <si>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</si>
  <si>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</si>
  <si>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</si>
  <si>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</si>
  <si>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</si>
  <si>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</si>
  <si>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</si>
  <si>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</si>
  <si>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</si>
  <si>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</si>
  <si>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</si>
  <si>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</si>
  <si>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</si>
  <si>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</si>
  <si>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</si>
  <si>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</si>
  <si>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</si>
  <si>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</si>
  <si>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</si>
  <si>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</si>
  <si>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</si>
  <si>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</si>
  <si>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</si>
  <si>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</si>
  <si>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</si>
  <si>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</si>
  <si>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</si>
  <si>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</si>
  <si>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</si>
  <si>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</si>
  <si>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</si>
  <si>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</si>
  <si>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</si>
  <si>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</si>
  <si>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</si>
  <si>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</si>
  <si>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</si>
  <si>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</si>
  <si>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</si>
  <si>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</si>
  <si>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</si>
  <si>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</si>
  <si>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</si>
  <si>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</si>
  <si>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</si>
  <si>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</si>
  <si>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</si>
  <si>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</si>
  <si>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</si>
  <si>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</si>
  <si>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</si>
  <si>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</si>
  <si>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</si>
  <si>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</si>
  <si>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</si>
  <si>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</si>
  <si>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</si>
  <si>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</si>
  <si>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</si>
  <si>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</si>
  <si>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</si>
  <si>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</si>
  <si>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</si>
  <si>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</si>
  <si>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</si>
  <si>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</si>
  <si>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</si>
  <si>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</si>
  <si>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</si>
  <si>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</si>
  <si>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</si>
  <si>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</si>
  <si>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</si>
  <si>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</si>
  <si>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</si>
  <si>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</si>
  <si>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</si>
  <si>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</si>
  <si>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</si>
  <si>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</si>
  <si>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</si>
  <si>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</si>
  <si>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</si>
  <si>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</si>
  <si>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</si>
  <si>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</si>
  <si>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</si>
  <si>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</si>
  <si>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</si>
  <si>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</si>
  <si>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</si>
  <si>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</si>
  <si>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</si>
  <si>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</si>
  <si>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</si>
  <si>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</si>
  <si>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</si>
  <si>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</si>
  <si>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</si>
  <si>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</si>
  <si>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</si>
  <si>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</si>
  <si>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</si>
  <si>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</si>
  <si>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</si>
  <si>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</si>
  <si>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</si>
  <si>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</si>
  <si>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</si>
  <si>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</si>
  <si>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</si>
  <si>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</si>
  <si>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</si>
  <si>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</si>
  <si>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</si>
  <si>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</si>
  <si>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</si>
  <si>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</si>
  <si>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</si>
  <si>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</si>
  <si>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</si>
  <si>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</si>
  <si>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</si>
  <si>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</si>
  <si>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</si>
  <si>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</si>
  <si>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</si>
  <si>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</si>
  <si>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</si>
  <si>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</si>
  <si>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</si>
  <si>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</si>
  <si>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</si>
  <si>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</si>
  <si>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</si>
  <si>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</si>
  <si>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</si>
  <si>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</si>
  <si>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</si>
  <si>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</si>
  <si>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</si>
  <si>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</si>
  <si>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</si>
  <si>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</si>
  <si>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</si>
  <si>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</si>
  <si>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</si>
  <si>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</si>
  <si>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</si>
  <si>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</si>
  <si>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</si>
  <si>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</si>
  <si>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</si>
  <si>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</si>
  <si>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</si>
  <si>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</si>
  <si>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</si>
  <si>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</si>
  <si>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</si>
  <si>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</si>
  <si>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</si>
  <si>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</si>
  <si>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</si>
  <si>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</si>
  <si>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</si>
  <si>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</si>
  <si>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</si>
  <si>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</si>
  <si>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</si>
  <si>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</si>
  <si>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</si>
  <si>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</si>
  <si>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</si>
  <si>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</si>
  <si>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</si>
  <si>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</si>
  <si>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</si>
  <si>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</si>
  <si>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</si>
  <si>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</si>
  <si>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</si>
  <si>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</si>
  <si>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</si>
  <si>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</si>
  <si>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</si>
  <si>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</si>
  <si>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</si>
  <si>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</si>
  <si>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</si>
  <si>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</si>
  <si>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</si>
  <si>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</si>
  <si>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</si>
  <si>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</si>
  <si>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</si>
  <si>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</si>
  <si>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</si>
  <si>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</si>
  <si>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</si>
  <si>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</si>
  <si>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</si>
  <si>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</si>
  <si>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</si>
  <si>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</si>
  <si>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</si>
  <si>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</si>
  <si>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</si>
  <si>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</si>
  <si>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</si>
  <si>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</si>
  <si>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</si>
  <si>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</si>
  <si>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</si>
  <si>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</si>
  <si>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</si>
  <si>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</si>
  <si>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</si>
  <si>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</si>
  <si>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</si>
  <si>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</si>
  <si>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</si>
  <si>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</si>
  <si>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</si>
  <si>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</si>
  <si>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</si>
  <si>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</si>
  <si>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</si>
  <si>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</si>
  <si>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</si>
  <si>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</si>
  <si>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</si>
  <si>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</si>
  <si>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</si>
  <si>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</si>
  <si>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</si>
  <si>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</si>
  <si>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</si>
  <si>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</si>
  <si>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</si>
  <si>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</si>
  <si>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</si>
  <si>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</si>
  <si>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</si>
  <si>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</si>
  <si>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</si>
  <si>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</si>
  <si>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</si>
  <si>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</si>
  <si>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</si>
  <si>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</si>
  <si>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</si>
  <si>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</si>
  <si>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</si>
  <si>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</si>
  <si>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</si>
  <si>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</si>
  <si>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</si>
  <si>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</si>
  <si>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</si>
  <si>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</si>
  <si>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</si>
  <si>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</si>
  <si>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</si>
  <si>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</si>
  <si>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</si>
  <si>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</si>
  <si>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</si>
  <si>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</si>
  <si>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</si>
  <si>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</si>
  <si>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</si>
  <si>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</si>
  <si>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</si>
  <si>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</si>
  <si>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</si>
  <si>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</si>
  <si>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</si>
  <si>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</si>
  <si>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</si>
  <si>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</si>
  <si>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</si>
  <si>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</si>
  <si>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</si>
  <si>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</si>
  <si>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</si>
  <si>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</si>
  <si>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</si>
  <si>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</si>
  <si>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</si>
  <si>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</si>
  <si>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</si>
  <si>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</si>
  <si>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</si>
  <si>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</si>
  <si>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</si>
  <si>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</si>
  <si>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</si>
  <si>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</si>
  <si>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</si>
  <si>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</si>
  <si>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</si>
  <si>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</si>
  <si>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</si>
  <si>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</si>
  <si>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</si>
  <si>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</si>
  <si>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</si>
  <si>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</si>
  <si>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</si>
  <si>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</si>
  <si>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</si>
  <si>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</si>
  <si>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</si>
  <si>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</si>
  <si>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</si>
  <si>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</si>
  <si>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</si>
  <si>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</si>
  <si>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</si>
  <si>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</si>
  <si>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</si>
  <si>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</si>
  <si>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</si>
  <si>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</si>
  <si>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</si>
  <si>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</si>
  <si>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</si>
  <si>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</si>
  <si>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</si>
  <si>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</si>
  <si>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</si>
  <si>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</si>
  <si>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</si>
  <si>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</si>
  <si>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</si>
  <si>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</si>
  <si>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</si>
  <si>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</si>
  <si>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</si>
  <si>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</si>
  <si>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</si>
  <si>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</si>
  <si>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</si>
  <si>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</si>
  <si>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</si>
  <si>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</si>
  <si>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</si>
  <si>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</si>
  <si>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</si>
  <si>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</si>
  <si>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</si>
  <si>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</si>
  <si>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</si>
  <si>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</si>
  <si>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</si>
  <si>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</si>
  <si>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</si>
  <si>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</si>
  <si>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</si>
  <si>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</si>
  <si>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</si>
  <si>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</si>
  <si>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</si>
  <si>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</si>
  <si>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</si>
  <si>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</si>
  <si>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</si>
  <si>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</si>
  <si>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</si>
  <si>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</si>
  <si>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</si>
  <si>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</si>
  <si>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</si>
  <si>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</si>
  <si>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</si>
  <si>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</si>
  <si>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</si>
  <si>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</si>
  <si>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</si>
  <si>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</si>
  <si>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</si>
  <si>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</si>
  <si>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</si>
  <si>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</si>
  <si>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</si>
  <si>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</si>
  <si>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</si>
  <si>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</si>
  <si>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</si>
  <si>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</si>
  <si>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</si>
  <si>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</si>
  <si>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</si>
  <si>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</si>
  <si>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</si>
  <si>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</si>
  <si>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</si>
  <si>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</si>
  <si>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</si>
  <si>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</si>
  <si>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</si>
  <si>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</si>
  <si>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</si>
  <si>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</si>
  <si>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</si>
  <si>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</si>
  <si>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</si>
  <si>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</si>
  <si>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</si>
  <si>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</si>
  <si>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</si>
  <si>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</si>
  <si>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</si>
  <si>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</si>
  <si>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</si>
  <si>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</si>
  <si>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</si>
  <si>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</si>
  <si>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</si>
  <si>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</si>
  <si>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</si>
  <si>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</si>
  <si>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</si>
  <si>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</si>
  <si>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</si>
  <si>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</si>
  <si>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</si>
  <si>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</si>
  <si>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</si>
  <si>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</si>
  <si>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</si>
  <si>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</si>
  <si>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</si>
  <si>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</si>
  <si>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</si>
  <si>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</si>
  <si>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</si>
  <si>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</si>
  <si>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</si>
  <si>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</si>
  <si>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</si>
  <si>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</si>
  <si>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</si>
  <si>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</si>
  <si>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</si>
  <si>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</si>
  <si>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</si>
  <si>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</si>
  <si>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</si>
  <si>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</si>
  <si>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</si>
  <si>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</si>
  <si>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</si>
  <si>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</si>
  <si>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</si>
  <si>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</si>
  <si>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</si>
  <si>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</si>
  <si>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</si>
  <si>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</si>
  <si>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</si>
  <si>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</si>
  <si>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</si>
  <si>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</si>
  <si>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</si>
  <si>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</si>
  <si>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</si>
  <si>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</si>
  <si>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</si>
  <si>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</si>
  <si>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</si>
  <si>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</si>
  <si>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</si>
  <si>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</si>
  <si>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</si>
  <si>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</si>
  <si>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</si>
  <si>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</si>
  <si>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</si>
  <si>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</si>
  <si>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</si>
  <si>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</si>
  <si>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</si>
  <si>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</si>
  <si>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</si>
  <si>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</si>
  <si>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</si>
  <si>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</si>
  <si>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</si>
  <si>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</si>
  <si>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</si>
  <si>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</si>
  <si>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</si>
  <si>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</si>
  <si>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</si>
  <si>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</si>
  <si>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</si>
  <si>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</si>
  <si>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</si>
  <si>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</si>
  <si>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</si>
  <si>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</si>
  <si>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</si>
  <si>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</si>
  <si>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</si>
  <si>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</si>
  <si>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</si>
  <si>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</si>
  <si>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</si>
  <si>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</si>
  <si>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</si>
  <si>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</si>
  <si>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</si>
  <si>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</si>
  <si>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</si>
  <si>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</si>
  <si>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</si>
  <si>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</si>
  <si>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</si>
  <si>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</si>
  <si>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</si>
  <si>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</si>
  <si>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</si>
  <si>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</si>
  <si>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</si>
  <si>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</si>
  <si>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</si>
  <si>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</si>
  <si>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</si>
  <si>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</si>
  <si>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</si>
  <si>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</si>
  <si>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</si>
  <si>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</si>
  <si>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</si>
  <si>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</si>
  <si>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</si>
  <si>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</si>
  <si>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</si>
  <si>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</si>
  <si>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</si>
  <si>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</si>
  <si>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</si>
  <si>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</si>
  <si>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</si>
  <si>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</si>
  <si>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</si>
  <si>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</si>
  <si>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</si>
  <si>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</si>
  <si>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</si>
  <si>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</si>
  <si>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</si>
  <si>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</si>
  <si>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</si>
  <si>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</si>
  <si>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</si>
  <si>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</si>
  <si>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</si>
  <si>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</si>
  <si>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</si>
  <si>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</si>
  <si>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</si>
  <si>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</si>
  <si>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</si>
  <si>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</si>
  <si>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</si>
  <si>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</si>
  <si>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</si>
  <si>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</si>
  <si>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</si>
  <si>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</si>
  <si>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</si>
  <si>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</si>
  <si>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</si>
  <si>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</si>
  <si>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</si>
  <si>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</si>
  <si>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</si>
  <si>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</si>
  <si>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</si>
  <si>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</si>
  <si>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</si>
  <si>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</si>
  <si>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</si>
  <si>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</si>
  <si>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</si>
  <si>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</si>
  <si>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</si>
  <si>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</si>
  <si>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</si>
  <si>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</si>
  <si>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</si>
  <si>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</si>
  <si>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</si>
  <si>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</si>
  <si>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</si>
  <si>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</si>
  <si>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</si>
  <si>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</si>
  <si>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</si>
  <si>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</si>
  <si>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</si>
  <si>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</si>
  <si>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</si>
  <si>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</si>
  <si>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</si>
  <si>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</si>
  <si>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</si>
  <si>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</si>
  <si>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</si>
  <si>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</si>
  <si>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</si>
  <si>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</si>
  <si>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</si>
  <si>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</si>
  <si>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</si>
  <si>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</si>
  <si>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</si>
  <si>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</si>
  <si>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</si>
  <si>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</si>
  <si>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</si>
  <si>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</si>
  <si>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</si>
  <si>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</si>
  <si>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</si>
  <si>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</si>
  <si>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</si>
  <si>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</si>
  <si>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</si>
  <si>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</si>
  <si>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</si>
  <si>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</si>
  <si>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</si>
  <si>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</si>
  <si>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</si>
  <si>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</si>
  <si>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</si>
  <si>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</si>
  <si>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</si>
  <si>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</si>
  <si>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</si>
  <si>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</si>
  <si>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</si>
  <si>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</si>
  <si>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</si>
  <si>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</si>
  <si>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</si>
  <si>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</si>
  <si>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</si>
  <si>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</si>
  <si>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</si>
  <si>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</si>
  <si>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</si>
  <si>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</si>
  <si>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</si>
  <si>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</si>
  <si>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</si>
  <si>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</si>
  <si>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</si>
  <si>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</si>
  <si>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</si>
  <si>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</si>
  <si>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</si>
  <si>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</si>
  <si>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</si>
  <si>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</si>
  <si>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</si>
  <si>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</si>
  <si>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</si>
  <si>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</si>
  <si>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</si>
  <si>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</si>
  <si>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</si>
  <si>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</si>
  <si>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</si>
  <si>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</si>
  <si>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</si>
  <si>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</si>
  <si>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</si>
  <si>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</si>
  <si>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</si>
  <si>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</si>
  <si>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</si>
  <si>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</si>
  <si>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</si>
  <si>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</si>
  <si>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</si>
  <si>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</si>
  <si>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</si>
  <si>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</si>
  <si>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</si>
  <si>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</si>
  <si>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</si>
  <si>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</si>
  <si>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</si>
  <si>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</si>
  <si>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</si>
  <si>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</si>
  <si>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</si>
  <si>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</si>
  <si>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</si>
  <si>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</si>
  <si>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</si>
  <si>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</si>
  <si>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</si>
  <si>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</si>
  <si>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</si>
  <si>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</si>
  <si>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</si>
  <si>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</si>
  <si>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</si>
  <si>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</si>
  <si>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</si>
  <si>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</si>
  <si>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</si>
  <si>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</si>
  <si>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</si>
  <si>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</si>
  <si>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</si>
  <si>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</si>
  <si>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</si>
  <si>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</si>
  <si>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</si>
  <si>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</si>
  <si>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</si>
  <si>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</si>
  <si>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</si>
  <si>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</si>
  <si>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</si>
  <si>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</si>
  <si>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</si>
  <si>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</si>
  <si>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</si>
  <si>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</si>
  <si>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</si>
  <si>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</si>
  <si>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</si>
  <si>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</si>
  <si>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</si>
  <si>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</si>
  <si>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</si>
  <si>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</si>
  <si>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</si>
  <si>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</si>
  <si>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</si>
  <si>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</si>
  <si>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</si>
  <si>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</si>
  <si>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</si>
  <si>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</si>
  <si>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</si>
  <si>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</si>
  <si>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</si>
  <si>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</si>
  <si>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</si>
  <si>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</si>
  <si>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</si>
  <si>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</si>
  <si>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</si>
  <si>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</si>
  <si>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</si>
  <si>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</si>
  <si>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</si>
  <si>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</si>
  <si>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</si>
  <si>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</si>
  <si>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</si>
  <si>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</si>
  <si>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</si>
  <si>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</si>
  <si>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</si>
  <si>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</si>
  <si>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</si>
  <si>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</si>
  <si>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</si>
  <si>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</si>
  <si>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</si>
  <si>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</si>
  <si>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</si>
  <si>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</si>
  <si>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</si>
  <si>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</si>
  <si>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</si>
  <si>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</si>
  <si>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</si>
  <si>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</si>
  <si>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</si>
  <si>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</si>
  <si>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</si>
  <si>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</si>
  <si>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</si>
  <si>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</si>
  <si>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</si>
  <si>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</si>
  <si>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</si>
  <si>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</si>
  <si>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</si>
  <si>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</si>
  <si>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</si>
  <si>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</si>
  <si>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</si>
  <si>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</si>
  <si>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</si>
  <si>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</si>
  <si>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</si>
  <si>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</si>
  <si>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</si>
  <si>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</si>
  <si>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</si>
  <si>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</si>
  <si>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</si>
  <si>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</si>
  <si>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</si>
  <si>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</si>
  <si>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</si>
  <si>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</si>
  <si>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</si>
  <si>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</si>
  <si>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</si>
  <si>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</si>
  <si>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</si>
  <si>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</si>
  <si>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</si>
  <si>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</si>
  <si>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</si>
  <si>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</si>
  <si>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</si>
  <si>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</si>
  <si>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</si>
  <si>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</si>
  <si>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</si>
  <si>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</si>
  <si>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</si>
  <si>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</si>
  <si>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</si>
  <si>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</si>
  <si>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</si>
  <si>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</si>
  <si>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</si>
  <si>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</si>
  <si>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</si>
  <si>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</si>
  <si>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</si>
  <si>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</si>
  <si>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</si>
  <si>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</si>
  <si>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</si>
  <si>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</si>
  <si>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</si>
  <si>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</si>
  <si>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</si>
  <si>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</si>
  <si>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</si>
  <si>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</si>
  <si>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</si>
  <si>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</si>
  <si>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</si>
  <si>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</si>
  <si>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</si>
  <si>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</si>
  <si>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</si>
  <si>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</si>
  <si>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</si>
  <si>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</si>
  <si>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</si>
  <si>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</si>
  <si>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</si>
  <si>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</si>
  <si>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</si>
  <si>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</si>
  <si>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</si>
  <si>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</si>
  <si>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</si>
  <si>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</si>
  <si>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</si>
  <si>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</si>
  <si>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</si>
  <si>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</si>
  <si>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</si>
  <si>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</si>
  <si>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</si>
  <si>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</si>
  <si>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</si>
  <si>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</si>
  <si>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</si>
  <si>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</si>
  <si>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</si>
  <si>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</si>
  <si>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</si>
  <si>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</si>
  <si>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</si>
  <si>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</si>
  <si>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</si>
  <si>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</si>
  <si>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</si>
  <si>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</si>
  <si>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</si>
  <si>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</si>
  <si>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</si>
  <si>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</si>
  <si>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</si>
  <si>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</si>
  <si>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</si>
  <si>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</si>
  <si>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</si>
  <si>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</si>
  <si>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</si>
  <si>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</si>
  <si>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</si>
  <si>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</si>
  <si>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</si>
  <si>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</si>
  <si>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</si>
  <si>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</si>
  <si>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</si>
  <si>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</si>
  <si>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</si>
  <si>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</si>
  <si>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</si>
  <si>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</si>
  <si>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</si>
  <si>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</si>
  <si>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</si>
  <si>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</si>
  <si>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</si>
  <si>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</si>
  <si>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</si>
  <si>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</si>
  <si>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</si>
  <si>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</si>
  <si>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</si>
  <si>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</si>
  <si>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</si>
  <si>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</si>
  <si>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</si>
  <si>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</si>
  <si>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</si>
  <si>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</si>
  <si>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</si>
  <si>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</si>
  <si>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</si>
  <si>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</si>
  <si>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</si>
  <si>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</si>
  <si>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</si>
  <si>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</si>
  <si>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</si>
  <si>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</si>
  <si>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</si>
  <si>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</si>
  <si>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</si>
  <si>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</si>
  <si>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</si>
  <si>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</si>
  <si>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</si>
  <si>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</si>
  <si>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</si>
  <si>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</si>
  <si>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</si>
  <si>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</si>
  <si>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</si>
  <si>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</si>
  <si>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</si>
  <si>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</si>
  <si>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</si>
  <si>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</si>
  <si>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</si>
  <si>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</si>
  <si>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</si>
  <si>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</si>
  <si>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</si>
  <si>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</si>
  <si>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</si>
  <si>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</si>
  <si>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</si>
  <si>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</si>
  <si>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</si>
  <si>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</si>
  <si>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</si>
  <si>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</si>
  <si>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</si>
  <si>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</si>
  <si>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</si>
  <si>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</si>
  <si>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</si>
  <si>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</si>
  <si>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</si>
  <si>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</si>
  <si>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</si>
  <si>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</si>
  <si>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</si>
  <si>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</si>
  <si>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</si>
  <si>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</si>
  <si>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</si>
  <si>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</si>
  <si>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</si>
  <si>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</si>
  <si>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</si>
  <si>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</si>
  <si>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</si>
  <si>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</si>
  <si>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</si>
  <si>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</si>
  <si>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</si>
  <si>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</si>
  <si>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</si>
  <si>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</si>
  <si>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</si>
  <si>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</si>
  <si>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</si>
  <si>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</si>
  <si>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</si>
  <si>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</si>
  <si>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</si>
  <si>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</si>
  <si>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</si>
  <si>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</si>
  <si>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</si>
  <si>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</si>
  <si>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</si>
  <si>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</si>
  <si>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</si>
  <si>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</si>
  <si>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</si>
  <si>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</si>
  <si>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</si>
  <si>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</si>
  <si>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</si>
  <si>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</si>
  <si>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</si>
  <si>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</si>
  <si>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</si>
  <si>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</si>
  <si>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</si>
  <si>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</si>
  <si>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</si>
  <si>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</si>
  <si>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</si>
  <si>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</si>
  <si>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</si>
  <si>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</si>
  <si>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</si>
  <si>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</si>
  <si>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</si>
  <si>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</si>
  <si>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</si>
  <si>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</si>
  <si>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</si>
  <si>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</si>
  <si>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</si>
  <si>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</si>
  <si>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</si>
  <si>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</si>
  <si>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</si>
  <si>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</si>
  <si>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</si>
  <si>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</si>
  <si>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</si>
  <si>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</si>
  <si>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</si>
  <si>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</si>
  <si>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</si>
  <si>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</si>
  <si>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</si>
  <si>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</si>
  <si>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</si>
  <si>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</si>
  <si>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</si>
  <si>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</si>
  <si>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</si>
  <si>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</si>
  <si>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</si>
  <si>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</si>
  <si>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</si>
  <si>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</si>
  <si>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</si>
  <si>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</si>
  <si>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</si>
  <si>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</si>
  <si>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</si>
  <si>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</si>
  <si>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</si>
  <si>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</si>
  <si>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</si>
  <si>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</si>
  <si>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</si>
  <si>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</si>
  <si>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</si>
  <si>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</si>
  <si>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</si>
  <si>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</si>
  <si>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</si>
  <si>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</si>
  <si>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</si>
  <si>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</si>
  <si>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</si>
  <si>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</si>
  <si>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</si>
  <si>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</si>
  <si>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</si>
  <si>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</si>
  <si>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</si>
  <si>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</si>
  <si>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</si>
  <si>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</si>
  <si>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</si>
  <si>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</si>
  <si>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</si>
  <si>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</si>
  <si>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</si>
  <si>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</si>
  <si>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</si>
  <si>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</si>
  <si>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</si>
  <si>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</si>
  <si>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</si>
  <si>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</si>
  <si>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</si>
  <si>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</si>
  <si>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</si>
  <si>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</si>
  <si>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</si>
  <si>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</si>
  <si>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</si>
  <si>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</si>
  <si>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</si>
  <si>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</si>
  <si>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</si>
  <si>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</si>
  <si>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</si>
  <si>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</si>
  <si>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</si>
  <si>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</si>
  <si>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</si>
  <si>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</si>
  <si>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</si>
  <si>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</si>
  <si>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</si>
  <si>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</si>
  <si>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</si>
  <si>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</si>
  <si>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</si>
  <si>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</si>
  <si>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</si>
  <si>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</si>
  <si>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</si>
  <si>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</si>
  <si>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</si>
  <si>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</si>
  <si>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</si>
  <si>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</si>
  <si>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</si>
  <si>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</si>
  <si>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</si>
  <si>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</si>
  <si>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</si>
  <si>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</si>
  <si>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</si>
  <si>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</si>
  <si>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</si>
  <si>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</si>
  <si>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</si>
  <si>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</si>
  <si>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</si>
  <si>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</si>
  <si>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</si>
  <si>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</si>
  <si>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</si>
  <si>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</si>
  <si>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</si>
  <si>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</si>
  <si>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</si>
  <si>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</si>
  <si>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</si>
  <si>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</si>
  <si>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</si>
  <si>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</si>
  <si>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</si>
  <si>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</si>
  <si>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</si>
  <si>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</si>
  <si>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</si>
  <si>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</si>
  <si>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</si>
  <si>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</si>
  <si>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</si>
  <si>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</si>
  <si>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</si>
  <si>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</si>
  <si>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</si>
  <si>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</si>
  <si>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</si>
  <si>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</si>
  <si>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</si>
  <si>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</si>
  <si>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</si>
  <si>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</si>
  <si>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</si>
  <si>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</si>
  <si>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</si>
  <si>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</si>
  <si>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</si>
  <si>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</si>
  <si>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</si>
  <si>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</si>
  <si>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</si>
  <si>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</si>
  <si>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</si>
  <si>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</si>
  <si>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</si>
  <si>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</si>
  <si>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</si>
  <si>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</si>
  <si>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</si>
  <si>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</si>
  <si>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</si>
  <si>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</si>
  <si>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</si>
  <si>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</si>
  <si>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</si>
  <si>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</si>
  <si>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</si>
  <si>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</si>
  <si>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</si>
  <si>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</si>
  <si>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</si>
  <si>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</si>
  <si>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</si>
  <si>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</si>
  <si>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</si>
  <si>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</si>
  <si>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</si>
  <si>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</si>
  <si>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</si>
  <si>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</si>
  <si>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</si>
  <si>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</si>
  <si>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</si>
  <si>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</si>
  <si>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</si>
  <si>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</si>
  <si>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</si>
  <si>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</si>
  <si>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</si>
  <si>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</si>
  <si>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</si>
  <si>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</si>
  <si>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</si>
  <si>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</si>
  <si>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</si>
  <si>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</si>
  <si>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</si>
  <si>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</si>
  <si>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</si>
  <si>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</si>
  <si>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</si>
  <si>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</si>
  <si>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</si>
  <si>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</si>
  <si>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</si>
  <si>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</si>
  <si>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</si>
  <si>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</si>
  <si>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</si>
  <si>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</si>
  <si>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</si>
  <si>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</si>
  <si>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</si>
  <si>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</si>
  <si>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</si>
  <si>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</si>
  <si>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</si>
  <si>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</si>
  <si>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</si>
  <si>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</si>
  <si>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</si>
  <si>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</si>
  <si>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</si>
  <si>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</si>
  <si>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</si>
  <si>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</si>
  <si>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</si>
  <si>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</si>
  <si>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</si>
  <si>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</si>
  <si>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</si>
  <si>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</si>
  <si>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</si>
  <si>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</si>
  <si>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</si>
  <si>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</si>
  <si>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</si>
  <si>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</si>
  <si>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</si>
  <si>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</si>
  <si>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</si>
  <si>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</si>
  <si>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</si>
  <si>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</si>
  <si>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</si>
  <si>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</si>
  <si>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</si>
  <si>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</si>
  <si>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</si>
  <si>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</si>
  <si>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</si>
  <si>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</si>
  <si>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</si>
  <si>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</si>
  <si>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</si>
  <si>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</si>
  <si>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</si>
  <si>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</si>
  <si>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</si>
  <si>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</si>
  <si>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</si>
  <si>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</si>
  <si>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</si>
  <si>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</si>
  <si>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</si>
  <si>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</si>
  <si>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</si>
  <si>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</si>
  <si>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</si>
  <si>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</si>
  <si>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</si>
  <si>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</si>
  <si>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</si>
  <si>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</si>
  <si>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</si>
  <si>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</si>
  <si>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</si>
  <si>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</si>
  <si>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</si>
  <si>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</si>
  <si>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</si>
  <si>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</si>
  <si>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</si>
  <si>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</si>
  <si>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</si>
  <si>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</si>
  <si>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</si>
  <si>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</si>
  <si>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</si>
  <si>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</si>
  <si>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</si>
  <si>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</si>
  <si>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</si>
  <si>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</si>
  <si>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</si>
  <si>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</si>
  <si>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</si>
  <si>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</si>
  <si>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</si>
  <si>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</si>
  <si>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</si>
  <si>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</si>
  <si>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</si>
  <si>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</si>
  <si>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</si>
  <si>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</si>
  <si>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</si>
  <si>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</si>
  <si>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</si>
  <si>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</si>
  <si>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</si>
  <si>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</si>
  <si>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</si>
  <si>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</si>
  <si>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</si>
  <si>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</si>
  <si>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</si>
  <si>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</si>
  <si>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</si>
  <si>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</si>
  <si>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</si>
  <si>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</si>
  <si>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</si>
  <si>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</si>
  <si>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</si>
  <si>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</si>
  <si>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</si>
  <si>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</si>
  <si>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</si>
  <si>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</si>
  <si>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</si>
  <si>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</si>
  <si>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</si>
  <si>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</si>
  <si>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</si>
  <si>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</si>
  <si>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</si>
  <si>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</si>
  <si>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</si>
  <si>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</si>
  <si>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</si>
  <si>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</si>
  <si>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</si>
  <si>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</si>
  <si>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</si>
  <si>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</si>
  <si>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</si>
  <si>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</si>
  <si>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</si>
  <si>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</si>
  <si>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</si>
  <si>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</si>
  <si>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</si>
  <si>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</si>
  <si>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</si>
  <si>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</si>
  <si>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</si>
  <si>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</si>
  <si>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</si>
  <si>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</si>
  <si>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</si>
  <si>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</si>
  <si>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</si>
  <si>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</si>
  <si>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</si>
  <si>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</si>
  <si>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</si>
  <si>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</si>
  <si>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</si>
  <si>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</si>
  <si>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</si>
  <si>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</si>
  <si>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</si>
  <si>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</si>
  <si>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</si>
  <si>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</si>
  <si>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</si>
  <si>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</si>
  <si>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</si>
  <si>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</si>
  <si>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</si>
  <si>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</si>
  <si>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</si>
  <si>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</si>
  <si>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</si>
  <si>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</si>
  <si>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</si>
  <si>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</si>
  <si>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</si>
  <si>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</si>
  <si>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</si>
  <si>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</si>
  <si>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</si>
  <si>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</si>
  <si>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</si>
  <si>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</si>
  <si>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</si>
  <si>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</si>
  <si>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</si>
  <si>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</si>
  <si>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</si>
  <si>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</si>
  <si>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</si>
  <si>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</si>
  <si>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</si>
  <si>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</si>
  <si>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</si>
  <si>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</si>
  <si>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</si>
  <si>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</si>
  <si>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</si>
  <si>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</si>
  <si>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</si>
  <si>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</si>
  <si>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</si>
  <si>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</si>
  <si>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</si>
  <si>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</si>
  <si>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</si>
  <si>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</si>
  <si>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</si>
  <si>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</si>
  <si>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</si>
  <si>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</si>
  <si>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</si>
  <si>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</si>
  <si>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</si>
  <si>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</si>
  <si>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</si>
  <si>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</si>
  <si>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</si>
  <si>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</si>
  <si>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</si>
  <si>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</si>
  <si>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</si>
  <si>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</si>
  <si>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</si>
  <si>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</si>
  <si>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</si>
  <si>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</si>
  <si>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</si>
  <si>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</si>
  <si>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</si>
  <si>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</si>
  <si>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</si>
  <si>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</si>
  <si>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</si>
  <si>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</si>
  <si>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</si>
  <si>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</si>
  <si>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</si>
  <si>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</si>
  <si>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</si>
  <si>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</si>
  <si>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</si>
  <si>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</si>
  <si>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</si>
  <si>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</si>
  <si>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</si>
  <si>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</si>
  <si>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</si>
  <si>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</si>
  <si>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</si>
  <si>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</si>
  <si>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</si>
  <si>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</si>
  <si>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</si>
  <si>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</si>
  <si>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</si>
  <si>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</si>
  <si>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</si>
  <si>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</si>
  <si>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</si>
  <si>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</si>
  <si>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</si>
  <si>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</si>
  <si>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</si>
  <si>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</si>
  <si>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</si>
  <si>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</si>
  <si>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</si>
  <si>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</si>
  <si>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</si>
  <si>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</si>
  <si>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</si>
  <si>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</si>
  <si>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</si>
  <si>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</si>
  <si>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</si>
  <si>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</si>
  <si>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</si>
  <si>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</si>
  <si>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</si>
  <si>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</si>
  <si>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</si>
  <si>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</si>
  <si>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</si>
  <si>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</si>
  <si>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</si>
  <si>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</si>
  <si>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</si>
  <si>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</si>
  <si>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</si>
  <si>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</si>
  <si>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</si>
  <si>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</si>
  <si>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</si>
  <si>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</si>
  <si>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</si>
  <si>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</si>
  <si>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</si>
  <si>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</si>
  <si>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</si>
  <si>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</si>
  <si>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</si>
  <si>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</si>
  <si>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</si>
  <si>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</si>
  <si>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</si>
  <si>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</si>
  <si>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</si>
  <si>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</si>
  <si>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</si>
  <si>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</si>
  <si>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</si>
  <si>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</si>
  <si>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</si>
  <si>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</si>
  <si>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</si>
  <si>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</si>
  <si>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</si>
  <si>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</si>
  <si>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</si>
  <si>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</si>
  <si>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</si>
  <si>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</si>
  <si>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</si>
  <si>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</si>
  <si>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</si>
  <si>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</si>
  <si>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</si>
  <si>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</si>
  <si>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</si>
  <si>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</si>
  <si>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</si>
  <si>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</si>
  <si>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</si>
  <si>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</si>
  <si>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</si>
  <si>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</si>
  <si>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</si>
  <si>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</si>
  <si>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</si>
  <si>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</si>
  <si>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</si>
  <si>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</si>
  <si>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</si>
  <si>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</si>
  <si>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</si>
  <si>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</si>
  <si>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</si>
  <si>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</si>
  <si>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</si>
  <si>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</si>
  <si>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</si>
  <si>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</si>
  <si>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</si>
  <si>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</si>
  <si>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</si>
  <si>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</si>
  <si>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</si>
  <si>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</si>
  <si>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</si>
  <si>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</si>
  <si>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</si>
  <si>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</si>
  <si>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</si>
  <si>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</si>
  <si>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</si>
  <si>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</si>
  <si>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</si>
  <si>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</si>
  <si>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</si>
  <si>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</si>
  <si>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</si>
  <si>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</si>
  <si>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</si>
  <si>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</si>
  <si>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</si>
  <si>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</si>
  <si>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</si>
  <si>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</si>
  <si>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</si>
  <si>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</si>
  <si>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</si>
  <si>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</si>
  <si>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</si>
  <si>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</si>
  <si>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</si>
  <si>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</si>
  <si>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</si>
  <si>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</si>
  <si>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</si>
  <si>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</si>
  <si>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</si>
  <si>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</si>
  <si>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</si>
  <si>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</si>
  <si>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</si>
  <si>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</si>
  <si>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</si>
  <si>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</si>
  <si>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</si>
  <si>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</si>
  <si>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</si>
  <si>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</si>
  <si>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</si>
  <si>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</si>
  <si>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</si>
  <si>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</si>
  <si>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</si>
  <si>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</si>
  <si>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</si>
  <si>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</si>
  <si>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</si>
  <si>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</si>
  <si>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</si>
  <si>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</si>
  <si>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</si>
  <si>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</si>
  <si>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</si>
  <si>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</si>
  <si>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</si>
  <si>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</si>
  <si>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</si>
  <si>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</si>
  <si>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</si>
  <si>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</si>
  <si>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</si>
  <si>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</si>
  <si>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</si>
  <si>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</si>
  <si>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</si>
  <si>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</si>
  <si>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</si>
  <si>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</si>
  <si>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</si>
  <si>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</si>
  <si>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</si>
  <si>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</si>
  <si>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</si>
  <si>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</si>
  <si>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</si>
  <si>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</si>
  <si>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</si>
  <si>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</si>
  <si>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</si>
  <si>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</si>
  <si>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</si>
  <si>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</si>
  <si>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</si>
  <si>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</si>
  <si>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</si>
  <si>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</si>
  <si>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</si>
  <si>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</si>
  <si>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</si>
  <si>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</si>
  <si>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</si>
  <si>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</si>
  <si>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</si>
  <si>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</si>
  <si>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</si>
  <si>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</si>
  <si>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</si>
  <si>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</si>
  <si>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</si>
  <si>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</si>
  <si>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</si>
  <si>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</si>
  <si>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</si>
  <si>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</si>
  <si>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</si>
  <si>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</si>
  <si>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</si>
  <si>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</si>
  <si>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</si>
  <si>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</si>
  <si>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</si>
  <si>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</si>
  <si>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</si>
  <si>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</si>
  <si>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</si>
  <si>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</si>
  <si>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</si>
  <si>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</si>
  <si>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</si>
  <si>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</si>
  <si>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</si>
  <si>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</si>
  <si>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</si>
  <si>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</si>
  <si>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</si>
  <si>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</si>
  <si>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</si>
  <si>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</si>
  <si>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</si>
  <si>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</si>
  <si>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</si>
  <si>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</si>
  <si>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</si>
  <si>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</si>
  <si>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</si>
  <si>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</si>
  <si>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</si>
  <si>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</si>
  <si>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</si>
  <si>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</si>
  <si>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</si>
  <si>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</si>
  <si>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</si>
  <si>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</si>
  <si>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</si>
  <si>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</si>
  <si>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</si>
  <si>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</si>
  <si>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</si>
  <si>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</si>
  <si>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</si>
  <si>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</si>
  <si>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</si>
  <si>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</si>
  <si>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</si>
  <si>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</si>
  <si>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</si>
  <si>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</si>
  <si>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</si>
  <si>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</si>
  <si>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</si>
  <si>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</si>
  <si>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</si>
  <si>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</si>
  <si>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</si>
  <si>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</si>
  <si>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</si>
  <si>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</si>
  <si>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</si>
  <si>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</si>
  <si>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</si>
  <si>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</si>
  <si>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</si>
  <si>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</si>
  <si>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</si>
  <si>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</si>
  <si>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</si>
  <si>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</si>
  <si>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</si>
  <si>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</si>
  <si>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</si>
  <si>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</si>
  <si>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</si>
  <si>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</si>
  <si>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</si>
  <si>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</si>
  <si>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</si>
  <si>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</si>
  <si>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</si>
  <si>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</si>
  <si>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</si>
  <si>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</si>
  <si>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</si>
  <si>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</si>
  <si>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</si>
  <si>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</si>
  <si>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</si>
  <si>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</si>
  <si>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</si>
  <si>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</si>
  <si>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</si>
  <si>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</si>
  <si>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</si>
  <si>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</si>
  <si>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</si>
  <si>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</si>
  <si>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</si>
  <si>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</si>
  <si>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</si>
  <si>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</si>
  <si>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</si>
  <si>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</si>
  <si>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</si>
  <si>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</si>
  <si>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</si>
  <si>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</si>
  <si>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</si>
  <si>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</si>
  <si>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</si>
  <si>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</si>
  <si>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</si>
  <si>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</si>
  <si>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</si>
  <si>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</si>
  <si>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</si>
  <si>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</si>
  <si>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</si>
  <si>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</si>
  <si>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</si>
  <si>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</si>
  <si>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</si>
  <si>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</si>
  <si>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</si>
  <si>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</si>
  <si>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</si>
  <si>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</si>
  <si>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</si>
  <si>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</si>
  <si>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</si>
  <si>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</si>
  <si>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</si>
  <si>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</si>
  <si>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</si>
  <si>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</si>
  <si>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</si>
  <si>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</si>
  <si>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</si>
  <si>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</si>
  <si>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</si>
  <si>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</si>
  <si>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</si>
  <si>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</si>
  <si>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</si>
  <si>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</si>
  <si>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</si>
  <si>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</si>
  <si>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</si>
  <si>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</si>
  <si>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</si>
  <si>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</si>
  <si>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</si>
  <si>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</si>
  <si>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</si>
  <si>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</si>
  <si>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</si>
  <si>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</si>
  <si>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</si>
  <si>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</si>
  <si>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</si>
  <si>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</si>
  <si>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</si>
  <si>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</si>
  <si>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</si>
  <si>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</si>
  <si>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</si>
  <si>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</si>
  <si>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</si>
  <si>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</si>
  <si>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</si>
  <si>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</si>
  <si>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</si>
  <si>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</si>
  <si>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</si>
  <si>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</si>
  <si>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</si>
  <si>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</si>
  <si>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</si>
  <si>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</si>
  <si>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</si>
  <si>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</si>
  <si>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</si>
  <si>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</si>
  <si>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</si>
  <si>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</si>
  <si>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</si>
  <si>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</si>
  <si>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</si>
  <si>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</si>
  <si>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</si>
  <si>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</si>
  <si>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</si>
  <si>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</si>
  <si>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</si>
  <si>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</si>
  <si>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</si>
  <si>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</si>
  <si>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</si>
  <si>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</si>
  <si>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</si>
  <si>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</si>
  <si>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</si>
  <si>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</si>
  <si>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</si>
  <si>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</si>
  <si>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</si>
  <si>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</si>
  <si>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</si>
  <si>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</si>
  <si>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</si>
  <si>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</si>
  <si>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</si>
  <si>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</si>
  <si>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</si>
  <si>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</si>
  <si>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</si>
  <si>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</si>
  <si>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</si>
  <si>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</si>
  <si>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</si>
  <si>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</si>
  <si>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</si>
  <si>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</si>
  <si>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</si>
  <si>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</si>
  <si>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</si>
  <si>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</si>
  <si>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</si>
  <si>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</si>
  <si>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</si>
  <si>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</si>
  <si>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</si>
  <si>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</si>
  <si>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</si>
  <si>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</si>
  <si>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</si>
  <si>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</si>
  <si>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</si>
  <si>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</si>
  <si>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</si>
  <si>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</si>
  <si>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</si>
  <si>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</si>
  <si>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</si>
  <si>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</si>
  <si>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</si>
  <si>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</si>
  <si>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</si>
  <si>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</si>
  <si>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</si>
  <si>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</si>
  <si>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</si>
  <si>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</si>
  <si>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</si>
  <si>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</si>
  <si>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</si>
  <si>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</si>
  <si>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</si>
  <si>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</si>
  <si>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</si>
  <si>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</si>
  <si>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</si>
  <si>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</si>
  <si>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</si>
  <si>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</si>
  <si>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</si>
  <si>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</si>
  <si>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</si>
  <si>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</si>
  <si>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</si>
  <si>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</si>
  <si>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</si>
  <si>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</si>
  <si>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</si>
  <si>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</si>
  <si>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</si>
  <si>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</si>
  <si>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</si>
  <si>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</si>
  <si>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</si>
  <si>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</si>
  <si>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</si>
  <si>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</si>
  <si>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</si>
  <si>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</si>
  <si>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</si>
  <si>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</si>
  <si>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</si>
  <si>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</si>
  <si>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</si>
  <si>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</si>
  <si>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</si>
  <si>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</si>
  <si>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</si>
  <si>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</si>
  <si>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</si>
  <si>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</si>
  <si>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</si>
  <si>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</si>
  <si>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</si>
  <si>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</si>
  <si>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</si>
  <si>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</si>
  <si>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</si>
  <si>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</si>
  <si>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</si>
  <si>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</si>
  <si>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</si>
  <si>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</si>
  <si>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</si>
  <si>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</si>
  <si>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</si>
  <si>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</si>
  <si>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</si>
  <si>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</si>
  <si>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</si>
  <si>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</si>
  <si>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</si>
  <si>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</si>
  <si>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</si>
  <si>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</si>
  <si>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</si>
  <si>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</si>
  <si>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</si>
  <si>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</si>
  <si>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</si>
  <si>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</si>
  <si>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</si>
  <si>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</si>
  <si>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</si>
  <si>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</si>
  <si>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</si>
  <si>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</si>
  <si>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</si>
  <si>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</si>
  <si>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</si>
  <si>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</si>
  <si>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</si>
  <si>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</si>
  <si>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</si>
  <si>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</si>
  <si>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</si>
  <si>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</si>
  <si>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</si>
  <si>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</si>
  <si>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</si>
  <si>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</si>
  <si>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</si>
  <si>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</si>
  <si>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</si>
  <si>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</si>
  <si>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</si>
  <si>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</si>
  <si>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</si>
  <si>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</si>
  <si>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</si>
  <si>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</si>
  <si>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</si>
  <si>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</si>
  <si>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</si>
  <si>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</si>
  <si>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</si>
  <si>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</si>
  <si>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</si>
  <si>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</si>
  <si>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</si>
  <si>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</si>
  <si>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</si>
  <si>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</si>
  <si>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</si>
  <si>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</si>
  <si>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</si>
  <si>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</si>
  <si>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</si>
  <si>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</si>
  <si>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</si>
  <si>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</si>
  <si>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</si>
  <si>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</si>
  <si>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</si>
  <si>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</si>
  <si>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</si>
  <si>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</si>
  <si>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</si>
  <si>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</si>
  <si>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</si>
  <si>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</si>
  <si>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</si>
  <si>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</si>
  <si>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</si>
  <si>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</si>
  <si>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</si>
  <si>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</si>
  <si>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</si>
  <si>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</si>
  <si>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</si>
  <si>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</si>
  <si>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</si>
  <si>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</si>
  <si>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</si>
  <si>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</si>
  <si>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</si>
  <si>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</si>
  <si>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</si>
  <si>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</si>
  <si>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</si>
  <si>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</si>
  <si>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</si>
  <si>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</si>
  <si>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</si>
  <si>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</si>
  <si>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</si>
  <si>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</si>
  <si>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</si>
  <si>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</si>
  <si>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</si>
  <si>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</si>
  <si>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</si>
  <si>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</si>
  <si>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</si>
  <si>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</si>
  <si>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</si>
  <si>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</si>
  <si>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</si>
  <si>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</si>
  <si>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</si>
  <si>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</si>
  <si>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</si>
  <si>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</si>
  <si>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</si>
  <si>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</si>
  <si>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</si>
  <si>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</si>
  <si>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</si>
  <si>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</si>
  <si>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</si>
  <si>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</si>
  <si>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</si>
  <si>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</si>
  <si>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</si>
  <si>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</si>
  <si>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</si>
  <si>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</si>
  <si>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</si>
  <si>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</si>
  <si>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</si>
  <si>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</si>
  <si>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</si>
  <si>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</si>
  <si>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</si>
  <si>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</si>
  <si>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</si>
  <si>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</si>
  <si>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</si>
  <si>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</si>
  <si>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</si>
  <si>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</si>
  <si>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</si>
  <si>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</si>
  <si>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</si>
  <si>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</si>
  <si>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</si>
  <si>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</si>
  <si>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</si>
  <si>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</si>
  <si>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</si>
  <si>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</si>
  <si>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</si>
  <si>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</si>
  <si>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</si>
  <si>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</si>
  <si>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</si>
  <si>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</si>
  <si>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</si>
  <si>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</si>
  <si>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</si>
  <si>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</si>
  <si>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</si>
  <si>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</si>
  <si>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</si>
  <si>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</si>
  <si>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</si>
  <si>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</si>
  <si>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</si>
  <si>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</si>
  <si>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</si>
  <si>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</si>
  <si>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</si>
  <si>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</si>
  <si>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</si>
  <si>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</si>
  <si>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</si>
  <si>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</si>
  <si>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</si>
  <si>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</si>
  <si>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</si>
  <si>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</si>
  <si>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</si>
  <si>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</si>
  <si>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</si>
  <si>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</si>
  <si>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</si>
  <si>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</si>
  <si>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</si>
  <si>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</si>
  <si>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</si>
  <si>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</si>
  <si>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</si>
  <si>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</si>
  <si>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</si>
  <si>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</si>
  <si>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</si>
  <si>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</si>
  <si>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</si>
  <si>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</si>
  <si>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</si>
  <si>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</si>
  <si>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</si>
  <si>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</si>
  <si>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</si>
  <si>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</si>
  <si>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</si>
  <si>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</si>
  <si>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</si>
  <si>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</si>
  <si>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</si>
  <si>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</si>
  <si>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</si>
  <si>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</si>
  <si>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</si>
  <si>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</si>
  <si>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</si>
  <si>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</si>
  <si>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</si>
  <si>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</si>
  <si>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</si>
  <si>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</si>
  <si>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</si>
  <si>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</si>
  <si>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</si>
  <si>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</si>
  <si>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</si>
  <si>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</si>
  <si>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</si>
  <si>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</si>
  <si>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</si>
  <si>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</si>
  <si>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</si>
  <si>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</si>
  <si>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</si>
  <si>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</si>
  <si>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</si>
  <si>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</si>
  <si>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</si>
  <si>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</si>
  <si>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</si>
  <si>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</si>
  <si>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</si>
  <si>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</si>
  <si>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</si>
  <si>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</si>
  <si>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</si>
  <si>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</si>
  <si>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</si>
  <si>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</si>
  <si>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</si>
  <si>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</si>
  <si>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</si>
  <si>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</si>
  <si>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</si>
  <si>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</si>
  <si>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</si>
  <si>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</si>
  <si>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</si>
  <si>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</si>
  <si>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</si>
  <si>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</si>
  <si>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</si>
  <si>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</si>
  <si>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</si>
  <si>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</si>
  <si>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</si>
  <si>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</si>
  <si>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</si>
  <si>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</si>
  <si>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</si>
  <si>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</si>
  <si>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</si>
  <si>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</si>
  <si>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</si>
  <si>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</si>
  <si>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</si>
  <si>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</si>
  <si>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</si>
  <si>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</si>
  <si>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</si>
  <si>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</si>
  <si>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</si>
  <si>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</si>
  <si>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</si>
  <si>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</si>
  <si>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</si>
  <si>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</si>
  <si>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</si>
  <si>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</si>
  <si>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</si>
  <si>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</si>
  <si>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</si>
  <si>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</si>
  <si>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</si>
  <si>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</si>
  <si>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</si>
  <si>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</si>
  <si>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</si>
  <si>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</si>
  <si>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</si>
  <si>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</si>
  <si>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</si>
  <si>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</si>
  <si>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</si>
  <si>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</si>
  <si>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</si>
  <si>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</si>
  <si>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</si>
  <si>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</si>
  <si>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</si>
  <si>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</si>
  <si>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</si>
  <si>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</si>
  <si>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</si>
  <si>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</si>
  <si>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</si>
  <si>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</si>
  <si>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</si>
  <si>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</si>
  <si>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</si>
  <si>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</si>
  <si>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</si>
  <si>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</si>
  <si>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</si>
  <si>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</si>
  <si>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</si>
  <si>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</si>
  <si>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</si>
  <si>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</si>
  <si>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</si>
  <si>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</si>
  <si>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</si>
  <si>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</si>
  <si>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</si>
  <si>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</si>
  <si>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</si>
  <si>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</si>
  <si>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</si>
  <si>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</si>
  <si>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</si>
  <si>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</si>
  <si>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</si>
  <si>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</si>
  <si>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</si>
  <si>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</si>
  <si>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</si>
  <si>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</si>
  <si>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</si>
  <si>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</si>
  <si>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</si>
  <si>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</si>
  <si>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</si>
  <si>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</si>
  <si>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</si>
  <si>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</si>
  <si>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</si>
  <si>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</si>
  <si>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</si>
  <si>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</si>
  <si>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</si>
  <si>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</si>
  <si>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</si>
  <si>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</si>
  <si>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</si>
  <si>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</si>
  <si>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</si>
  <si>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</si>
  <si>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</si>
  <si>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</si>
  <si>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</si>
  <si>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</si>
  <si>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</si>
  <si>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</si>
  <si>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</si>
  <si>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</si>
  <si>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</si>
  <si>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</si>
  <si>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</si>
  <si>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</si>
  <si>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</si>
  <si>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</si>
  <si>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</si>
  <si>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</si>
  <si>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</si>
  <si>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</si>
  <si>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</si>
  <si>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</si>
  <si>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</si>
  <si>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</si>
  <si>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</si>
  <si>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</si>
  <si>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</si>
  <si>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</si>
  <si>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</si>
  <si>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</si>
  <si>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</si>
  <si>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</si>
  <si>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</si>
  <si>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</si>
  <si>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</si>
  <si>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</si>
  <si>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</si>
  <si>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</si>
  <si>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</si>
  <si>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</si>
  <si>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</si>
  <si>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</si>
  <si>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</si>
  <si>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</si>
  <si>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</si>
  <si>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</si>
  <si>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</si>
  <si>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</si>
  <si>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</si>
  <si>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</si>
  <si>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</si>
  <si>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</si>
  <si>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</si>
  <si>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</si>
  <si>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</si>
  <si>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</si>
  <si>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</si>
  <si>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</si>
  <si>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</si>
  <si>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</si>
  <si>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</si>
  <si>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</si>
  <si>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</si>
  <si>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</si>
  <si>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</si>
  <si>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</si>
  <si>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</si>
  <si>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</si>
  <si>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</si>
  <si>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</si>
  <si>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</si>
  <si>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</si>
  <si>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</si>
  <si>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</si>
  <si>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</si>
  <si>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</si>
  <si>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</si>
  <si>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</si>
  <si>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</si>
  <si>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</si>
  <si>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</si>
  <si>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</si>
  <si>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</si>
  <si>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</si>
  <si>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</si>
  <si>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</si>
  <si>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</si>
  <si>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</si>
  <si>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</si>
  <si>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</si>
  <si>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</si>
  <si>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</si>
  <si>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</si>
  <si>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</si>
  <si>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</si>
  <si>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</si>
  <si>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</si>
  <si>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</si>
  <si>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</si>
  <si>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</si>
  <si>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</si>
  <si>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</si>
  <si>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</si>
  <si>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</si>
  <si>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</si>
  <si>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</si>
  <si>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</si>
  <si>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</si>
  <si>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</si>
  <si>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</si>
  <si>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</si>
  <si>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</si>
  <si>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</si>
  <si>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</si>
  <si>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</si>
  <si>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</si>
  <si>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</si>
  <si>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</si>
  <si>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</si>
  <si>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</si>
  <si>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</si>
  <si>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</si>
  <si>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</si>
  <si>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</si>
  <si>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</si>
  <si>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</si>
  <si>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</si>
  <si>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</si>
  <si>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</si>
  <si>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</si>
  <si>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</si>
  <si>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</si>
  <si>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</si>
  <si>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</si>
  <si>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</si>
  <si>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</si>
  <si>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</si>
  <si>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</si>
  <si>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</si>
  <si>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</si>
  <si>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</si>
  <si>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</si>
  <si>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</si>
  <si>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</si>
  <si>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</si>
  <si>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</si>
  <si>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</si>
  <si>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</si>
  <si>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</si>
  <si>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</si>
  <si>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</si>
  <si>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</si>
  <si>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</si>
  <si>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</si>
  <si>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</si>
  <si>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</si>
  <si>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</si>
  <si>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</si>
  <si>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</si>
  <si>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</si>
  <si>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</si>
  <si>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</si>
  <si>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</si>
  <si>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</si>
  <si>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</si>
  <si>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</si>
  <si>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</si>
  <si>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</si>
  <si>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</si>
  <si>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</si>
  <si>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</si>
  <si>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</si>
  <si>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</si>
  <si>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</si>
  <si>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</si>
  <si>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</si>
  <si>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</si>
  <si>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</si>
  <si>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</si>
  <si>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</si>
  <si>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</si>
  <si>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</si>
  <si>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</si>
  <si>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</si>
  <si>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</si>
  <si>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</si>
  <si>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</si>
  <si>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</si>
  <si>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</si>
  <si>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</si>
  <si>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</si>
  <si>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</si>
  <si>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</si>
  <si>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</si>
  <si>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</si>
  <si>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</si>
  <si>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</si>
  <si>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</si>
  <si>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</si>
  <si>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</si>
  <si>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</si>
  <si>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</si>
  <si>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</si>
  <si>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</si>
  <si>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</si>
  <si>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</si>
  <si>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</si>
  <si>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</si>
  <si>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</si>
  <si>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</si>
  <si>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</si>
  <si>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</si>
  <si>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</si>
  <si>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</si>
  <si>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</si>
  <si>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</si>
  <si>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</si>
  <si>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</si>
  <si>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</si>
  <si>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</si>
  <si>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</si>
  <si>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</si>
  <si>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</si>
  <si>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</si>
  <si>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</si>
  <si>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</si>
  <si>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</si>
  <si>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</si>
  <si>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</si>
  <si>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</si>
  <si>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</si>
  <si>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</si>
  <si>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</si>
  <si>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</si>
  <si>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</si>
  <si>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</si>
  <si>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</si>
  <si>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</si>
  <si>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</si>
  <si>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</si>
  <si>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</si>
  <si>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</si>
  <si>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</si>
  <si>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</si>
  <si>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</si>
  <si>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</si>
  <si>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</si>
  <si>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</si>
  <si>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</si>
  <si>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</si>
  <si>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</si>
  <si>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</si>
  <si>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</si>
  <si>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</si>
  <si>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</si>
  <si>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</si>
  <si>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</si>
  <si>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</si>
  <si>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</si>
  <si>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</si>
  <si>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</si>
  <si>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</si>
  <si>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</si>
  <si>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</si>
  <si>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</si>
  <si>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</si>
  <si>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</si>
  <si>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</si>
  <si>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</si>
  <si>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</si>
  <si>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</si>
  <si>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</si>
  <si>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</si>
  <si>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</si>
  <si>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</si>
  <si>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</si>
  <si>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</si>
  <si>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</si>
  <si>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</si>
  <si>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</si>
  <si>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</si>
  <si>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</si>
  <si>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</si>
  <si>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</si>
  <si>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</si>
  <si>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</si>
  <si>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</si>
  <si>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</si>
  <si>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</si>
  <si>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</si>
  <si>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</si>
  <si>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</si>
  <si>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</si>
  <si>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</si>
  <si>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</si>
  <si>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</si>
  <si>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</si>
  <si>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</si>
  <si>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</si>
  <si>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</si>
  <si>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</si>
  <si>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</si>
  <si>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</si>
  <si>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</si>
  <si>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</si>
  <si>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</si>
  <si>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</si>
  <si>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</si>
  <si>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</si>
  <si>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</si>
  <si>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</si>
  <si>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</si>
  <si>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</si>
  <si>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</si>
  <si>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</si>
  <si>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</si>
  <si>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</si>
  <si>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</si>
  <si>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</si>
  <si>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</si>
  <si>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</si>
  <si>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</si>
  <si>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</si>
  <si>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</si>
  <si>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</si>
  <si>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</si>
  <si>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</si>
  <si>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</si>
  <si>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</si>
  <si>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</si>
  <si>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</si>
  <si>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</si>
  <si>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</si>
  <si>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</si>
  <si>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</si>
  <si>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</si>
  <si>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</si>
  <si>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</si>
  <si>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</si>
  <si>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</si>
  <si>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</si>
  <si>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</si>
  <si>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</si>
  <si>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</si>
  <si>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</si>
  <si>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</si>
  <si>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</si>
  <si>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</si>
  <si>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</si>
  <si>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</si>
  <si>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</si>
  <si>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</si>
  <si>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</si>
  <si>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</si>
  <si>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</si>
  <si>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</si>
  <si>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</si>
  <si>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</si>
  <si>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</si>
  <si>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</si>
  <si>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</si>
  <si>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</si>
  <si>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</si>
  <si>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</si>
  <si>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</si>
  <si>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</si>
  <si>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</si>
  <si>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</si>
  <si>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</si>
  <si>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</si>
  <si>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</si>
  <si>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</si>
  <si>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</si>
  <si>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</si>
  <si>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</si>
  <si>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</si>
  <si>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</si>
  <si>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</si>
  <si>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</si>
  <si>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</si>
  <si>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</si>
  <si>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</si>
  <si>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</si>
  <si>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</si>
  <si>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</si>
  <si>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</si>
  <si>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</si>
  <si>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</si>
  <si>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</si>
  <si>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</si>
  <si>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</si>
  <si>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</si>
  <si>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</si>
  <si>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</si>
  <si>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</si>
  <si>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</si>
  <si>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</si>
  <si>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</si>
  <si>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</si>
  <si>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</si>
  <si>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</si>
  <si>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</si>
  <si>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</si>
  <si>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</si>
  <si>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</si>
  <si>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</si>
  <si>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</si>
  <si>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</si>
  <si>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</si>
  <si>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</si>
  <si>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</si>
  <si>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</si>
  <si>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</si>
  <si>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</si>
  <si>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</si>
  <si>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</si>
  <si>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</si>
  <si>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</si>
  <si>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</si>
  <si>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</si>
  <si>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</si>
  <si>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</si>
  <si>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</si>
  <si>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</si>
  <si>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</si>
  <si>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</si>
  <si>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</si>
  <si>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</si>
  <si>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</si>
  <si>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</si>
  <si>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</si>
  <si>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</si>
  <si>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</si>
  <si>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</si>
  <si>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</si>
  <si>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</si>
  <si>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</si>
  <si>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</si>
  <si>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</si>
  <si>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</si>
  <si>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</si>
  <si>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</si>
  <si>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</si>
  <si>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</si>
  <si>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</si>
  <si>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</si>
  <si>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</si>
  <si>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</si>
  <si>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</si>
  <si>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</si>
  <si>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</si>
  <si>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</si>
  <si>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</si>
  <si>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</si>
  <si>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</si>
  <si>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</si>
  <si>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</si>
  <si>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</si>
  <si>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</si>
  <si>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</si>
  <si>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</si>
  <si>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</si>
  <si>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</si>
  <si>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</si>
  <si>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</si>
  <si>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</si>
  <si>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</si>
  <si>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</si>
  <si>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</si>
  <si>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</si>
  <si>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</si>
  <si>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</si>
  <si>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</si>
  <si>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</si>
  <si>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</si>
  <si>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</si>
  <si>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</si>
  <si>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</si>
  <si>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</si>
  <si>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</si>
  <si>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</si>
  <si>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</si>
  <si>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</si>
  <si>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</si>
  <si>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</si>
  <si>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</si>
  <si>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</si>
  <si>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</si>
  <si>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</si>
  <si>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</si>
  <si>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</si>
  <si>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</si>
  <si>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</si>
  <si>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</si>
  <si>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</si>
  <si>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</si>
  <si>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</si>
  <si>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</si>
  <si>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</si>
  <si>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</si>
  <si>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</si>
  <si>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</si>
  <si>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</si>
  <si>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</si>
  <si>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</si>
  <si>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</si>
  <si>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</si>
  <si>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</si>
  <si>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</si>
  <si>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</si>
  <si>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</si>
  <si>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</si>
  <si>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</si>
  <si>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</si>
  <si>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</si>
  <si>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</si>
  <si>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</si>
  <si>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</si>
  <si>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</si>
  <si>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</si>
  <si>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</si>
  <si>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</si>
  <si>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</si>
  <si>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</si>
  <si>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</si>
  <si>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</si>
  <si>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</si>
  <si>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</si>
  <si>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</si>
  <si>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</si>
  <si>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</si>
  <si>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</si>
  <si>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</si>
  <si>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</si>
  <si>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</si>
  <si>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</si>
  <si>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</si>
  <si>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</si>
  <si>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</si>
  <si>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</si>
  <si>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</si>
  <si>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</si>
  <si>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</si>
  <si>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</si>
  <si>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</si>
  <si>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</si>
  <si>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</si>
  <si>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</si>
  <si>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</si>
  <si>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</si>
  <si>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</si>
  <si>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</si>
  <si>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</si>
  <si>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</si>
  <si>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</si>
  <si>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</si>
  <si>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</si>
  <si>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</si>
  <si>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</si>
  <si>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</si>
  <si>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</si>
  <si>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</si>
  <si>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</si>
  <si>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</si>
  <si>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</si>
  <si>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</si>
  <si>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</si>
  <si>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</si>
  <si>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</si>
  <si>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</si>
  <si>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</si>
  <si>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</si>
  <si>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</si>
  <si>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</si>
  <si>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</si>
  <si>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</si>
  <si>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</si>
  <si>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</si>
  <si>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</si>
  <si>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</si>
  <si>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</si>
  <si>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</si>
  <si>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</si>
  <si>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</si>
  <si>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</si>
  <si>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</si>
  <si>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</si>
  <si>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</si>
  <si>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</si>
  <si>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</si>
  <si>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</si>
  <si>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</si>
  <si>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</si>
  <si>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</si>
  <si>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</si>
  <si>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</si>
  <si>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</si>
  <si>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</si>
  <si>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</si>
  <si>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</si>
  <si>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</si>
  <si>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</si>
  <si>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</si>
  <si>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</si>
  <si>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</si>
  <si>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</si>
  <si>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</si>
  <si>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</si>
  <si>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</si>
  <si>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</si>
  <si>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</si>
  <si>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</si>
  <si>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</si>
  <si>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</si>
  <si>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</si>
  <si>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</si>
  <si>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</si>
  <si>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</si>
  <si>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</si>
  <si>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</si>
  <si>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</si>
  <si>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</si>
  <si>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</si>
  <si>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</si>
  <si>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</si>
  <si>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</si>
  <si>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</si>
  <si>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</si>
  <si>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</si>
  <si>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</si>
  <si>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</si>
  <si>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</si>
  <si>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</si>
  <si>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</si>
  <si>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</si>
  <si>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</si>
  <si>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</si>
  <si>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</si>
  <si>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</si>
  <si>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</si>
  <si>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</si>
  <si>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</si>
  <si>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</si>
  <si>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</si>
  <si>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</si>
  <si>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</si>
  <si>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</si>
  <si>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</si>
  <si>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</si>
  <si>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</si>
  <si>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</si>
  <si>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</si>
  <si>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</si>
  <si>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</si>
  <si>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</si>
  <si>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</si>
  <si>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</si>
  <si>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</si>
  <si>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</si>
  <si>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</si>
  <si>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</si>
  <si>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</si>
  <si>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</si>
  <si>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</si>
  <si>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</si>
  <si>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</si>
  <si>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</si>
  <si>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</si>
  <si>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</si>
  <si>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</si>
  <si>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</si>
  <si>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</si>
  <si>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</si>
  <si>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</si>
  <si>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</si>
  <si>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</si>
  <si>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</si>
  <si>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</si>
  <si>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</si>
  <si>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</si>
  <si>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</si>
  <si>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</si>
  <si>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</si>
  <si>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</si>
  <si>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</si>
  <si>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</si>
  <si>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</si>
  <si>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</si>
  <si>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</si>
  <si>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</si>
  <si>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</si>
  <si>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</si>
  <si>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</si>
  <si>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</si>
  <si>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</si>
  <si>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</si>
  <si>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</si>
  <si>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</si>
  <si>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</si>
  <si>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</si>
  <si>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</si>
  <si>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</si>
  <si>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</si>
  <si>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</si>
  <si>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</si>
  <si>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</si>
  <si>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</si>
  <si>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</si>
  <si>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</si>
  <si>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</si>
  <si>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</si>
  <si>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</si>
  <si>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</si>
  <si>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</si>
  <si>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</si>
  <si>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</si>
  <si>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</si>
  <si>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</si>
  <si>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</si>
  <si>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</si>
  <si>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</si>
  <si>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</si>
  <si>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</si>
  <si>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</si>
  <si>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</si>
  <si>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</si>
  <si>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</si>
  <si>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</si>
  <si>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</si>
  <si>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</si>
  <si>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</si>
  <si>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</si>
  <si>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</si>
  <si>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</si>
  <si>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</si>
  <si>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</si>
  <si>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</si>
  <si>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</si>
  <si>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</si>
  <si>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</si>
  <si>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</si>
  <si>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</si>
  <si>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</si>
  <si>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</si>
  <si>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</si>
  <si>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</si>
  <si>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</si>
  <si>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</si>
  <si>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</si>
  <si>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</si>
  <si>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</si>
  <si>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</si>
  <si>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</si>
  <si>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</si>
  <si>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</si>
  <si>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</si>
  <si>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</si>
  <si>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</si>
  <si>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</si>
  <si>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</si>
  <si>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</si>
  <si>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</si>
  <si>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</si>
  <si>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</si>
  <si>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</si>
  <si>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</si>
  <si>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</si>
  <si>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</si>
  <si>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</si>
  <si>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</si>
  <si>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</si>
  <si>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</si>
  <si>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</si>
  <si>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</si>
  <si>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</si>
  <si>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</si>
  <si>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</si>
  <si>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</si>
  <si>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</si>
  <si>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</si>
  <si>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</si>
  <si>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</si>
  <si>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</si>
  <si>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</si>
  <si>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</si>
  <si>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</si>
  <si>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</si>
  <si>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</si>
  <si>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</si>
  <si>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</si>
  <si>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</si>
  <si>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</si>
  <si>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</si>
  <si>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</si>
  <si>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</si>
  <si>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</si>
  <si>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</si>
  <si>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</si>
  <si>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</si>
  <si>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</si>
  <si>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</si>
  <si>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</si>
  <si>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</si>
  <si>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</si>
  <si>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</si>
  <si>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</si>
  <si>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</si>
  <si>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</si>
  <si>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</si>
  <si>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</si>
  <si>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</si>
  <si>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</si>
  <si>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</si>
  <si>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</si>
  <si>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</si>
  <si>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</si>
  <si>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</si>
  <si>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</si>
  <si>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</si>
  <si>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</si>
  <si>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</si>
  <si>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</si>
  <si>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</si>
  <si>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</si>
  <si>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</si>
  <si>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</si>
  <si>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</si>
  <si>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</si>
  <si>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</si>
  <si>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</si>
  <si>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</si>
  <si>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</si>
  <si>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</si>
  <si>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</si>
  <si>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</si>
  <si>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</si>
  <si>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</si>
  <si>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</si>
  <si>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</si>
  <si>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</si>
  <si>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</si>
  <si>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</si>
  <si>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</si>
  <si>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</si>
  <si>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</si>
  <si>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</si>
  <si>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</si>
  <si>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</si>
  <si>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</si>
  <si>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</si>
  <si>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</si>
  <si>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</si>
  <si>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</si>
  <si>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</si>
  <si>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</si>
  <si>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</si>
  <si>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</si>
  <si>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</si>
  <si>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</si>
  <si>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</si>
  <si>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</si>
  <si>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</si>
  <si>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</si>
  <si>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</si>
  <si>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</si>
  <si>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</si>
  <si>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</si>
  <si>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</si>
  <si>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</si>
  <si>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</si>
  <si>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</si>
  <si>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</si>
  <si>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</si>
  <si>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</si>
  <si>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</si>
  <si>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</si>
  <si>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</si>
  <si>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</si>
  <si>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</si>
  <si>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</si>
  <si>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</si>
  <si>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</si>
  <si>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</si>
  <si>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</si>
  <si>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</si>
  <si>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</si>
  <si>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</si>
  <si>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</si>
  <si>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</si>
  <si>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</si>
  <si>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</si>
  <si>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</si>
  <si>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</si>
  <si>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</si>
  <si>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</si>
  <si>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</si>
  <si>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</si>
  <si>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</si>
  <si>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</si>
  <si>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</si>
  <si>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</si>
  <si>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</si>
  <si>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</si>
  <si>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</si>
  <si>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</si>
  <si>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</si>
  <si>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</si>
  <si>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</si>
  <si>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</si>
  <si>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</si>
  <si>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</si>
  <si>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</si>
  <si>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</si>
  <si>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</si>
  <si>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</si>
  <si>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</si>
  <si>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</si>
  <si>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</si>
  <si>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</si>
  <si>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</si>
  <si>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</si>
  <si>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</si>
  <si>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</si>
  <si>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</si>
  <si>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</si>
  <si>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</si>
  <si>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</si>
  <si>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</si>
  <si>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</si>
  <si>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</si>
  <si>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</si>
  <si>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</si>
  <si>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</si>
  <si>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</si>
  <si>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</si>
  <si>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</si>
  <si>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</si>
  <si>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</si>
  <si>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</si>
  <si>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</si>
  <si>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</si>
  <si>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</si>
  <si>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</si>
  <si>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</si>
  <si>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</si>
  <si>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</si>
  <si>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</si>
  <si>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</si>
  <si>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</si>
  <si>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</si>
  <si>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</si>
  <si>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</si>
  <si>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</si>
  <si>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</si>
  <si>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</si>
  <si>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</si>
  <si>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</si>
  <si>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</si>
  <si>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</si>
  <si>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</si>
  <si>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</si>
  <si>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</si>
  <si>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</si>
  <si>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</si>
  <si>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</si>
  <si>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</si>
  <si>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</si>
  <si>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</si>
  <si>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</si>
  <si>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</si>
  <si>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</si>
  <si>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</si>
  <si>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</si>
  <si>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</si>
  <si>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</si>
  <si>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</si>
  <si>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</si>
  <si>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</si>
  <si>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</si>
  <si>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</si>
  <si>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</si>
  <si>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</si>
  <si>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</si>
  <si>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</si>
  <si>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</si>
  <si>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</si>
  <si>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</si>
  <si>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</si>
  <si>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</si>
  <si>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</si>
  <si>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</si>
  <si>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</si>
  <si>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</si>
  <si>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</si>
  <si>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</si>
  <si>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</si>
  <si>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</si>
  <si>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</si>
  <si>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</si>
  <si>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</si>
  <si>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</si>
  <si>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</si>
  <si>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</si>
  <si>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</si>
  <si>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</si>
  <si>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</si>
  <si>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</si>
  <si>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</si>
  <si>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</si>
  <si>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</si>
  <si>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</si>
  <si>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</si>
  <si>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</si>
  <si>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</si>
  <si>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</si>
  <si>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</si>
  <si>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</si>
  <si>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</si>
  <si>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</si>
  <si>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</si>
  <si>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</si>
  <si>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</si>
  <si>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</si>
  <si>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</si>
  <si>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</si>
  <si>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</si>
  <si>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</si>
  <si>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</si>
  <si>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</si>
  <si>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</si>
  <si>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</si>
  <si>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</si>
  <si>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</si>
  <si>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</si>
  <si>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</si>
  <si>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</si>
  <si>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</si>
  <si>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</si>
  <si>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</si>
  <si>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</si>
  <si>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</si>
  <si>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</si>
  <si>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</si>
  <si>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</si>
  <si>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</si>
  <si>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</si>
  <si>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</si>
  <si>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</si>
  <si>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</si>
  <si>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</si>
  <si>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</si>
  <si>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</si>
  <si>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</si>
  <si>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</si>
  <si>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</si>
  <si>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</si>
  <si>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</si>
  <si>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</si>
  <si>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</si>
  <si>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</si>
  <si>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</si>
  <si>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</si>
  <si>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</si>
  <si>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</si>
  <si>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</si>
  <si>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</si>
  <si>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</si>
  <si>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</si>
  <si>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</si>
  <si>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</si>
  <si>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</si>
  <si>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</si>
  <si>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</si>
  <si>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</si>
  <si>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</si>
  <si>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</si>
  <si>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</si>
  <si>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</si>
  <si>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</si>
  <si>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</si>
  <si>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</si>
  <si>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</si>
  <si>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</si>
  <si>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</si>
  <si>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</si>
  <si>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</si>
  <si>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</si>
  <si>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</si>
  <si>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</si>
  <si>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</si>
  <si>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</si>
  <si>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</si>
  <si>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</si>
  <si>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</si>
  <si>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</si>
  <si>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</si>
  <si>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</si>
  <si>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</si>
  <si>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</si>
  <si>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</si>
  <si>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</si>
  <si>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</si>
  <si>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</si>
  <si>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</si>
  <si>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</si>
  <si>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</si>
  <si>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</si>
  <si>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</si>
  <si>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</si>
  <si>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</si>
  <si>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</si>
  <si>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</si>
  <si>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</si>
  <si>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</si>
  <si>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</si>
  <si>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</si>
  <si>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</si>
  <si>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</si>
  <si>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</si>
  <si>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</si>
  <si>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</si>
  <si>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</si>
  <si>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</si>
  <si>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</si>
  <si>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</si>
  <si>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</si>
  <si>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</si>
  <si>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</si>
  <si>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</si>
  <si>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</si>
  <si>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</si>
  <si>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</si>
  <si>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</si>
  <si>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</si>
  <si>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</si>
  <si>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</si>
  <si>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</si>
  <si>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</si>
  <si>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</si>
  <si>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</si>
  <si>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</si>
  <si>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</si>
  <si>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</si>
  <si>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</si>
  <si>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</si>
  <si>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</si>
  <si>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</si>
  <si>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</si>
  <si>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</si>
  <si>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</si>
  <si>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</si>
  <si>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</si>
  <si>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</si>
  <si>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</si>
  <si>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</si>
  <si>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</si>
  <si>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</si>
  <si>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</si>
  <si>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</si>
  <si>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</si>
  <si>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</si>
  <si>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</si>
  <si>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</si>
  <si>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</si>
  <si>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</si>
  <si>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</si>
  <si>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</si>
  <si>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</si>
  <si>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</si>
  <si>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</si>
  <si>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</si>
  <si>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</si>
  <si>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</si>
  <si>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</si>
  <si>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</si>
  <si>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</si>
  <si>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</si>
  <si>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</si>
  <si>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</si>
  <si>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</si>
  <si>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</si>
  <si>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</si>
  <si>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</si>
  <si>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</si>
  <si>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</si>
  <si>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</si>
  <si>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</si>
  <si>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</si>
  <si>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</si>
  <si>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</si>
  <si>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</si>
  <si>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</si>
  <si>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</si>
  <si>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</si>
  <si>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</si>
  <si>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</si>
  <si>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</si>
  <si>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</si>
  <si>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</si>
  <si>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</si>
  <si>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</si>
  <si>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</si>
  <si>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</si>
  <si>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</si>
  <si>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</si>
  <si>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</si>
  <si>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</si>
  <si>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</si>
  <si>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</si>
  <si>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</si>
  <si>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</si>
  <si>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</si>
  <si>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</si>
  <si>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</si>
  <si>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</si>
  <si>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</si>
  <si>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</si>
  <si>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</si>
  <si>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</si>
  <si>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</si>
  <si>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</si>
  <si>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</si>
  <si>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</si>
  <si>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</si>
  <si>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</si>
  <si>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</si>
  <si>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</si>
  <si>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</si>
  <si>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</si>
  <si>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</si>
  <si>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</si>
  <si>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</si>
  <si>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</si>
  <si>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</si>
  <si>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</si>
  <si>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</si>
  <si>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</si>
  <si>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</si>
  <si>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</si>
  <si>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</si>
  <si>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</si>
  <si>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</si>
  <si>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</si>
  <si>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</si>
  <si>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</si>
  <si>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</si>
  <si>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</si>
  <si>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</si>
  <si>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</si>
  <si>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</si>
  <si>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</si>
  <si>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</si>
  <si>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</si>
  <si>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</si>
  <si>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</si>
  <si>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</si>
  <si>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</si>
  <si>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</si>
  <si>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</si>
  <si>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</si>
  <si>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</si>
  <si>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</si>
  <si>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</si>
  <si>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</si>
  <si>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</si>
  <si>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</si>
  <si>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</si>
  <si>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</si>
  <si>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</si>
  <si>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</si>
  <si>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</si>
  <si>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</si>
  <si>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</si>
  <si>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</si>
  <si>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</si>
  <si>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</si>
  <si>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</si>
  <si>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</si>
  <si>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</si>
  <si>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</si>
  <si>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</si>
  <si>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</si>
  <si>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</si>
  <si>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</si>
  <si>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</si>
  <si>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</si>
  <si>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</si>
  <si>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</si>
  <si>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</si>
  <si>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</si>
  <si>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</si>
  <si>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</si>
  <si>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</si>
  <si>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</si>
  <si>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</si>
  <si>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</si>
  <si>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</si>
  <si>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</si>
  <si>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</si>
  <si>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</si>
  <si>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</si>
  <si>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</si>
  <si>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</si>
  <si>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</si>
  <si>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</si>
  <si>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</si>
  <si>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</si>
  <si>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</si>
  <si>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</si>
  <si>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</si>
  <si>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</si>
  <si>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</si>
  <si>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</si>
  <si>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</si>
  <si>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</si>
  <si>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</si>
  <si>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</si>
  <si>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</si>
  <si>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</si>
  <si>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</si>
  <si>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</si>
  <si>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</si>
  <si>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</si>
  <si>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</si>
  <si>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</si>
  <si>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</si>
  <si>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</si>
  <si>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</si>
  <si>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</si>
  <si>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</si>
  <si>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</si>
  <si>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</si>
  <si>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</si>
  <si>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</si>
  <si>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</si>
  <si>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</si>
  <si>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</si>
  <si>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</si>
  <si>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</si>
  <si>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</si>
  <si>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</si>
  <si>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</si>
  <si>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</si>
  <si>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</si>
  <si>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</si>
  <si>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</si>
  <si>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</si>
  <si>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</si>
  <si>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</si>
  <si>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</si>
  <si>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</si>
  <si>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</si>
  <si>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</si>
  <si>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</si>
  <si>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</si>
  <si>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</si>
  <si>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</si>
  <si>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</si>
  <si>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</si>
  <si>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</si>
  <si>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</si>
  <si>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</si>
  <si>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</si>
  <si>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</si>
  <si>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</si>
  <si>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</si>
  <si>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</si>
  <si>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</si>
  <si>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</si>
  <si>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</si>
  <si>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</si>
  <si>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</si>
  <si>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</si>
  <si>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</si>
  <si>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</si>
  <si>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</si>
  <si>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</si>
  <si>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</si>
  <si>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</si>
  <si>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</si>
  <si>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</si>
  <si>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</si>
  <si>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</si>
  <si>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</si>
  <si>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</si>
  <si>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</si>
  <si>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</si>
  <si>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</si>
  <si>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</si>
  <si>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</si>
  <si>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</si>
  <si>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</si>
  <si>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</si>
  <si>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</si>
  <si>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</si>
  <si>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</si>
  <si>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</si>
  <si>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</si>
  <si>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</si>
  <si>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</si>
  <si>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</si>
  <si>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</si>
  <si>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</si>
  <si>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</si>
  <si>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</si>
  <si>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</si>
  <si>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</si>
  <si>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</si>
  <si>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</si>
  <si>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</si>
  <si>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</si>
  <si>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</si>
  <si>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</si>
  <si>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</si>
  <si>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</si>
  <si>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</si>
  <si>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</si>
  <si>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</si>
  <si>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</si>
  <si>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</si>
  <si>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</si>
  <si>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</si>
  <si>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</si>
  <si>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</si>
  <si>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</si>
  <si>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</si>
  <si>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</si>
  <si>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</si>
  <si>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</si>
  <si>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</si>
  <si>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</si>
  <si>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</si>
  <si>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</si>
  <si>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</si>
  <si>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</si>
  <si>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</si>
  <si>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</si>
  <si>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</si>
  <si>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</si>
  <si>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</si>
  <si>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</si>
  <si>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</si>
  <si>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</si>
  <si>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</si>
  <si>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</si>
  <si>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</si>
  <si>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</si>
  <si>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</si>
  <si>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</si>
  <si>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</si>
  <si>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</si>
  <si>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</si>
  <si>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</si>
  <si>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</si>
  <si>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</si>
  <si>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</si>
  <si>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</si>
  <si>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</si>
  <si>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</si>
  <si>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</si>
  <si>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</si>
  <si>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</si>
  <si>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</si>
  <si>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</si>
  <si>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</si>
  <si>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</si>
  <si>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</si>
  <si>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</si>
  <si>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</si>
  <si>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</si>
  <si>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</si>
  <si>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</si>
  <si>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</si>
  <si>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</si>
  <si>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</si>
  <si>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</si>
  <si>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</si>
  <si>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</si>
  <si>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</si>
  <si>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</si>
  <si>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</si>
  <si>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</si>
  <si>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</si>
  <si>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</si>
  <si>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</si>
  <si>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</si>
  <si>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</si>
  <si>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</si>
  <si>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</si>
  <si>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</si>
  <si>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</si>
  <si>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</si>
  <si>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</si>
  <si>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</si>
  <si>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</si>
  <si>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</si>
  <si>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</si>
  <si>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</si>
  <si>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</si>
  <si>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</si>
  <si>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</si>
  <si>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</si>
  <si>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</si>
  <si>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</si>
  <si>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</si>
  <si>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</si>
  <si>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</si>
  <si>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</si>
  <si>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</si>
  <si>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</si>
  <si>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</si>
  <si>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</si>
  <si>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</si>
  <si>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</si>
  <si>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</si>
  <si>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</si>
  <si>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</si>
  <si>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</si>
  <si>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</si>
  <si>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</si>
  <si>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</si>
  <si>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</si>
  <si>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</si>
  <si>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</si>
  <si>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</si>
  <si>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</si>
  <si>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</si>
  <si>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</si>
  <si>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</si>
  <si>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</si>
  <si>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</si>
  <si>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</si>
  <si>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</si>
  <si>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</si>
  <si>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</si>
  <si>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</si>
  <si>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</si>
  <si>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</si>
  <si>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</si>
  <si>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</si>
  <si>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</si>
  <si>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</si>
  <si>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</si>
  <si>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</si>
  <si>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</si>
  <si>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</si>
  <si>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</si>
  <si>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</si>
  <si>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</si>
  <si>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</si>
  <si>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</si>
  <si>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</si>
  <si>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</si>
  <si>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</si>
  <si>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</si>
  <si>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</si>
  <si>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</si>
  <si>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</si>
  <si>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</si>
  <si>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</si>
  <si>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</si>
  <si>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</si>
  <si>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</si>
  <si>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</si>
  <si>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</si>
  <si>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</si>
  <si>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</si>
  <si>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</si>
  <si>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</si>
  <si>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</si>
  <si>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</si>
  <si>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</si>
  <si>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</si>
  <si>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</si>
  <si>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</si>
  <si>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</si>
  <si>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</si>
  <si>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</si>
  <si>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</si>
  <si>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</si>
  <si>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</si>
  <si>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</si>
  <si>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</si>
  <si>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</si>
  <si>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</si>
  <si>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</si>
  <si>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</si>
  <si>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</si>
  <si>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</si>
  <si>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</si>
  <si>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</si>
  <si>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</si>
  <si>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</si>
  <si>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</si>
  <si>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</si>
  <si>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</si>
  <si>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</si>
  <si>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</si>
  <si>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</si>
  <si>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</si>
  <si>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</si>
  <si>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</si>
  <si>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</si>
  <si>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</si>
  <si>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</si>
  <si>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</si>
  <si>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</si>
  <si>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</si>
  <si>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</si>
  <si>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</si>
  <si>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</si>
  <si>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</si>
  <si>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</si>
  <si>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</si>
  <si>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</si>
  <si>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</si>
  <si>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</si>
  <si>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</si>
  <si>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</si>
  <si>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</si>
  <si>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</si>
  <si>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</si>
  <si>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</si>
  <si>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</si>
  <si>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</si>
  <si>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</si>
  <si>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</si>
  <si>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</si>
  <si>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</si>
  <si>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</si>
  <si>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</si>
  <si>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</si>
  <si>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</si>
  <si>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</si>
  <si>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</si>
  <si>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</si>
  <si>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</si>
  <si>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</si>
  <si>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</si>
  <si>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</si>
  <si>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</si>
  <si>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</si>
  <si>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</si>
  <si>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</si>
  <si>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</si>
  <si>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</si>
  <si>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</si>
  <si>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</si>
  <si>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</si>
  <si>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</si>
  <si>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</si>
  <si>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</si>
  <si>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</si>
  <si>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</si>
  <si>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</si>
  <si>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</si>
  <si>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</si>
  <si>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</si>
  <si>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</si>
  <si>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</si>
  <si>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</si>
  <si>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</si>
  <si>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</si>
  <si>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</si>
  <si>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</si>
  <si>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</si>
  <si>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</si>
  <si>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</si>
  <si>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</si>
  <si>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</si>
  <si>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</si>
  <si>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</si>
  <si>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</si>
  <si>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</si>
  <si>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</si>
  <si>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</si>
  <si>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</si>
  <si>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</si>
  <si>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</si>
  <si>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</si>
  <si>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</si>
  <si>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</si>
  <si>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</si>
  <si>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</si>
  <si>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</si>
  <si>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</si>
  <si>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</si>
  <si>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</si>
  <si>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</si>
  <si>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</si>
  <si>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</si>
  <si>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</si>
  <si>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</si>
  <si>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</si>
  <si>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</si>
  <si>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</si>
  <si>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</si>
  <si>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</si>
  <si>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</si>
  <si>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</si>
  <si>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</si>
  <si>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</si>
  <si>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</si>
  <si>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</si>
  <si>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</si>
  <si>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</si>
  <si>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</si>
  <si>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</si>
  <si>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</si>
  <si>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</si>
  <si>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</si>
  <si>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</si>
  <si>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</si>
  <si>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</si>
  <si>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</si>
  <si>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</si>
  <si>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</si>
  <si>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</si>
  <si>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</si>
  <si>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</si>
  <si>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</si>
  <si>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</si>
  <si>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</si>
  <si>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</si>
  <si>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</si>
  <si>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</si>
  <si>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</si>
  <si>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</si>
  <si>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</si>
  <si>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</si>
  <si>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</si>
  <si>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</si>
  <si>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</si>
  <si>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</si>
  <si>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</si>
  <si>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</si>
  <si>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</si>
  <si>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</si>
  <si>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</si>
  <si>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</si>
  <si>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</si>
  <si>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</si>
  <si>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</si>
  <si>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</si>
  <si>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</si>
  <si>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</si>
  <si>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</si>
  <si>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</si>
  <si>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</si>
  <si>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</si>
  <si>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</si>
  <si>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</si>
  <si>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</si>
  <si>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</si>
  <si>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</si>
  <si>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</si>
  <si>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</si>
  <si>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</si>
  <si>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</si>
  <si>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</si>
  <si>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</si>
  <si>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</si>
  <si>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</si>
  <si>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</si>
  <si>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</si>
  <si>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</si>
  <si>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</si>
  <si>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</si>
  <si>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</si>
  <si>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</si>
  <si>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</si>
  <si>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</si>
  <si>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</si>
  <si>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</si>
  <si>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</si>
  <si>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</si>
  <si>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</si>
  <si>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</si>
  <si>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</si>
  <si>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</si>
  <si>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</si>
  <si>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</si>
  <si>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</si>
  <si>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</si>
  <si>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</si>
  <si>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</si>
  <si>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</si>
  <si>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</si>
  <si>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</si>
  <si>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</si>
  <si>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</si>
  <si>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</si>
  <si>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</si>
  <si>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</si>
  <si>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</si>
  <si>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</si>
  <si>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</si>
  <si>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</si>
  <si>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</si>
  <si>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</si>
  <si>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</si>
  <si>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</si>
  <si>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</si>
  <si>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</si>
  <si>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</si>
  <si>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</si>
  <si>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</si>
  <si>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</si>
  <si>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</si>
  <si>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</si>
  <si>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</si>
  <si>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</si>
  <si>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</si>
  <si>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</si>
  <si>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</si>
  <si>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</si>
  <si>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</si>
  <si>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</si>
  <si>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</si>
  <si>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</si>
  <si>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</si>
  <si>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</si>
  <si>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</si>
  <si>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</si>
  <si>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</si>
  <si>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</si>
  <si>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</si>
  <si>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</si>
  <si>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</si>
  <si>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</si>
  <si>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</si>
  <si>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</si>
  <si>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</si>
  <si>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</si>
  <si>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</si>
  <si>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</si>
  <si>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</si>
  <si>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</si>
  <si>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</si>
  <si>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</si>
  <si>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</si>
  <si>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</si>
  <si>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</si>
  <si>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</si>
  <si>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</si>
  <si>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</si>
  <si>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</si>
  <si>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</si>
  <si>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</si>
  <si>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</si>
  <si>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</si>
  <si>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</si>
  <si>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</si>
  <si>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</si>
  <si>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</si>
  <si>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</si>
  <si>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</si>
  <si>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</si>
  <si>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</si>
  <si>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</si>
  <si>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</si>
  <si>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</si>
  <si>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</si>
  <si>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</si>
  <si>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</si>
  <si>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</si>
  <si>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</si>
  <si>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</si>
  <si>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</si>
  <si>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</si>
  <si>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</si>
  <si>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</si>
  <si>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</si>
  <si>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</si>
  <si>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</si>
  <si>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</si>
  <si>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</si>
  <si>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</si>
  <si>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</si>
  <si>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</si>
  <si>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</si>
  <si>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</si>
  <si>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</si>
  <si>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</si>
  <si>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</si>
  <si>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</si>
  <si>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</si>
  <si>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</si>
  <si>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</si>
  <si>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</si>
  <si>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</si>
  <si>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</si>
  <si>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</si>
  <si>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</si>
  <si>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</si>
  <si>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</si>
  <si>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</si>
  <si>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</si>
  <si>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</si>
  <si>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</si>
  <si>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</si>
  <si>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</si>
  <si>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</si>
  <si>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</si>
  <si>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</si>
  <si>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</si>
  <si>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</si>
  <si>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</si>
  <si>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</si>
  <si>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</si>
  <si>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</si>
  <si>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</si>
  <si>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</si>
  <si>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</si>
  <si>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</si>
  <si>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</si>
  <si>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</si>
  <si>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</si>
  <si>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</si>
  <si>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</si>
  <si>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</si>
  <si>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</si>
  <si>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</si>
  <si>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</si>
  <si>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</si>
  <si>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</si>
  <si>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</si>
  <si>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</si>
  <si>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</si>
  <si>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</si>
  <si>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</si>
  <si>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</si>
  <si>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</si>
  <si>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</si>
  <si>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</si>
  <si>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</si>
  <si>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</si>
  <si>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</si>
  <si>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</si>
  <si>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</si>
  <si>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</si>
  <si>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</si>
  <si>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</si>
  <si>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</si>
  <si>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</si>
  <si>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</si>
  <si>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</si>
  <si>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</si>
  <si>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</si>
  <si>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</si>
  <si>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</si>
  <si>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</si>
  <si>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</si>
  <si>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</si>
  <si>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</si>
  <si>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</si>
  <si>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</si>
  <si>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</si>
  <si>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</si>
  <si>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</si>
  <si>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</si>
  <si>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</si>
  <si>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</si>
  <si>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</si>
  <si>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</si>
  <si>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</si>
  <si>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</si>
  <si>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</si>
  <si>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</si>
  <si>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</si>
  <si>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</si>
  <si>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</si>
  <si>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</si>
  <si>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</si>
  <si>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</si>
  <si>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</si>
  <si>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</si>
  <si>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</si>
  <si>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</si>
  <si>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</si>
  <si>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</si>
  <si>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</si>
  <si>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</si>
  <si>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</si>
  <si>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</si>
  <si>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</si>
  <si>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</si>
  <si>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</si>
  <si>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</si>
  <si>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</si>
  <si>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</si>
  <si>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</si>
  <si>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</si>
  <si>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</si>
  <si>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</si>
  <si>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</si>
  <si>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</si>
  <si>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</si>
  <si>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</si>
  <si>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</si>
  <si>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</si>
  <si>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</si>
  <si>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</si>
  <si>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</si>
  <si>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</si>
  <si>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</si>
  <si>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</si>
  <si>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</si>
  <si>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</si>
  <si>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</si>
  <si>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</si>
  <si>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</si>
  <si>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</si>
  <si>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</si>
  <si>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</si>
  <si>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</si>
  <si>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</si>
  <si>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</si>
  <si>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</si>
  <si>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</si>
  <si>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</si>
  <si>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</si>
  <si>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</si>
  <si>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</si>
  <si>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</si>
  <si>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</si>
  <si>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</si>
  <si>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</si>
  <si>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</si>
  <si>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</si>
  <si>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</si>
  <si>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</si>
  <si>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</si>
  <si>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</si>
  <si>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</si>
  <si>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</si>
  <si>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</si>
  <si>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</si>
  <si>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</si>
  <si>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</si>
  <si>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</si>
  <si>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</si>
  <si>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</si>
  <si>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</si>
  <si>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</si>
  <si>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</si>
  <si>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</si>
  <si>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</si>
  <si>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</si>
  <si>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</si>
  <si>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</si>
  <si>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</si>
  <si>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</si>
  <si>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</si>
  <si>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</si>
  <si>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</si>
  <si>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</si>
  <si>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</si>
  <si>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</si>
  <si>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</si>
  <si>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</si>
  <si>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</si>
  <si>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</si>
  <si>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</si>
  <si>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</si>
  <si>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</si>
  <si>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</si>
  <si>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</si>
  <si>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</si>
  <si>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</si>
  <si>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</si>
  <si>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</si>
  <si>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</si>
  <si>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</si>
  <si>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</si>
  <si>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</si>
  <si>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</si>
  <si>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</si>
  <si>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</si>
  <si>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</si>
  <si>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</si>
  <si>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</si>
  <si>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</si>
  <si>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</si>
  <si>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</si>
  <si>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</si>
  <si>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</si>
  <si>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</si>
  <si>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</si>
  <si>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</si>
  <si>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</si>
  <si>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</si>
  <si>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</si>
  <si>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</si>
  <si>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</si>
  <si>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</si>
  <si>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</si>
  <si>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</si>
  <si>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</si>
  <si>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</si>
  <si>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</si>
  <si>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</si>
  <si>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</si>
  <si>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</si>
  <si>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</si>
  <si>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</si>
  <si>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</si>
  <si>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</si>
  <si>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</si>
  <si>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</si>
  <si>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</si>
  <si>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</si>
  <si>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</si>
  <si>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</si>
  <si>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</si>
  <si>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</si>
  <si>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</si>
  <si>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</si>
  <si>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</si>
  <si>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</si>
  <si>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</si>
  <si>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</si>
  <si>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</si>
  <si>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</si>
  <si>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</si>
  <si>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</si>
  <si>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</si>
  <si>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</si>
  <si>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</si>
  <si>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</si>
  <si>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</si>
  <si>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</si>
  <si>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</si>
  <si>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</si>
  <si>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</si>
  <si>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</si>
  <si>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</si>
  <si>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</si>
  <si>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</si>
  <si>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</si>
  <si>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</si>
  <si>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</si>
  <si>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</si>
  <si>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</si>
  <si>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</si>
  <si>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</si>
  <si>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</si>
  <si>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</si>
  <si>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</si>
  <si>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</si>
  <si>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</si>
  <si>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</si>
  <si>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</si>
  <si>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</si>
  <si>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</si>
  <si>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</si>
  <si>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</si>
  <si>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</si>
  <si>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</si>
  <si>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</si>
  <si>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</si>
  <si>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</si>
  <si>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</si>
  <si>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</si>
  <si>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</si>
  <si>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</si>
  <si>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</si>
  <si>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</si>
  <si>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</si>
  <si>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</si>
  <si>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</si>
  <si>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</si>
  <si>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</si>
  <si>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</si>
  <si>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</si>
  <si>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</si>
  <si>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</si>
  <si>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</si>
  <si>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</si>
  <si>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</si>
  <si>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</si>
  <si>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</si>
  <si>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</si>
  <si>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</si>
  <si>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</si>
  <si>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</si>
  <si>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</si>
  <si>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</si>
  <si>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</si>
  <si>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</si>
  <si>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</si>
  <si>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</si>
  <si>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</si>
  <si>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</si>
  <si>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</si>
  <si>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</si>
  <si>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</si>
  <si>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</si>
  <si>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</si>
  <si>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</si>
  <si>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</si>
  <si>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</si>
  <si>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</si>
  <si>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</si>
  <si>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</si>
  <si>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</si>
  <si>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</si>
  <si>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</si>
  <si>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</si>
  <si>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</si>
  <si>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</si>
  <si>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</si>
  <si>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</si>
  <si>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</si>
  <si>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</si>
  <si>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</si>
  <si>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</si>
  <si>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</si>
  <si>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</si>
  <si>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</si>
  <si>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</si>
  <si>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</si>
  <si>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</si>
  <si>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</si>
  <si>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</si>
  <si>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</si>
  <si>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</si>
  <si>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</si>
  <si>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</si>
  <si>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</si>
  <si>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</si>
  <si>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</si>
  <si>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</si>
  <si>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</si>
  <si>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</si>
  <si>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</si>
  <si>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</si>
  <si>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</si>
  <si>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</si>
  <si>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</si>
  <si>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</si>
  <si>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</si>
  <si>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</si>
  <si>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</si>
  <si>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</si>
  <si>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</si>
  <si>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</si>
  <si>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</si>
  <si>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</si>
  <si>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</si>
  <si>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</si>
  <si>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</si>
  <si>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</si>
  <si>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</si>
  <si>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</si>
  <si>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</si>
  <si>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</si>
  <si>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</si>
  <si>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</si>
  <si>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</si>
  <si>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</si>
  <si>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</si>
  <si>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</si>
  <si>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</si>
  <si>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</si>
  <si>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</si>
  <si>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</si>
  <si>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</si>
  <si>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</si>
  <si>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</si>
  <si>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</si>
  <si>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</si>
  <si>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</si>
  <si>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</si>
  <si>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</si>
  <si>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</si>
  <si>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</si>
  <si>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</si>
  <si>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</si>
  <si>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</si>
  <si>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</si>
  <si>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</si>
  <si>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</si>
  <si>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</si>
  <si>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</si>
  <si>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</si>
  <si>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</si>
  <si>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</si>
  <si>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</si>
  <si>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</si>
  <si>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</si>
  <si>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</si>
  <si>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</si>
  <si>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</si>
  <si>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</si>
  <si>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</si>
  <si>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</si>
  <si>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</si>
  <si>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</si>
  <si>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</si>
  <si>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</si>
  <si>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</si>
  <si>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</si>
  <si>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</si>
  <si>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</si>
  <si>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</si>
  <si>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</si>
  <si>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</si>
  <si>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</si>
  <si>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</si>
  <si>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</si>
  <si>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</si>
  <si>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</si>
  <si>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</si>
  <si>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</si>
  <si>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</si>
  <si>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</si>
  <si>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</si>
  <si>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</si>
  <si>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</si>
  <si>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</si>
  <si>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</si>
  <si>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</si>
  <si>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</si>
  <si>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</si>
  <si>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</si>
  <si>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</si>
  <si>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</si>
  <si>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</si>
  <si>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</si>
  <si>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</si>
  <si>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</si>
  <si>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</si>
  <si>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</si>
  <si>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</si>
  <si>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</si>
  <si>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</si>
  <si>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</si>
  <si>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</si>
  <si>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</si>
  <si>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</si>
  <si>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</si>
  <si>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</si>
  <si>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</si>
  <si>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</si>
  <si>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</si>
  <si>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</si>
  <si>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</si>
  <si>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</si>
  <si>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</si>
  <si>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</si>
  <si>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</si>
  <si>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</si>
  <si>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</si>
  <si>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</si>
  <si>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</si>
  <si>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</si>
  <si>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</si>
  <si>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</si>
  <si>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</si>
  <si>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</si>
  <si>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</si>
  <si>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</si>
  <si>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</si>
  <si>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</si>
  <si>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</si>
  <si>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</si>
  <si>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</si>
  <si>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</si>
  <si>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</si>
  <si>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</si>
  <si>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</si>
  <si>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</si>
  <si>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</si>
  <si>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</si>
  <si>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</si>
  <si>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</si>
  <si>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</si>
  <si>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</si>
  <si>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</si>
  <si>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</si>
  <si>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</si>
  <si>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</si>
  <si>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</si>
  <si>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</si>
  <si>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</si>
  <si>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</si>
  <si>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</si>
  <si>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</si>
  <si>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</si>
  <si>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</si>
  <si>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</si>
  <si>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</si>
  <si>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</si>
  <si>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</si>
  <si>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</si>
  <si>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</si>
  <si>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</si>
  <si>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</si>
  <si>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</si>
  <si>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</si>
  <si>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</si>
  <si>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</si>
  <si>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</si>
  <si>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</si>
  <si>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</si>
  <si>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</si>
  <si>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</si>
  <si>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</si>
  <si>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</si>
  <si>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</si>
  <si>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</si>
  <si>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</si>
  <si>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</si>
  <si>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</si>
  <si>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</si>
  <si>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</si>
  <si>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</si>
  <si>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</si>
  <si>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</si>
  <si>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</si>
  <si>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</si>
  <si>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</si>
  <si>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</si>
  <si>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</si>
  <si>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</si>
  <si>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</si>
  <si>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</si>
  <si>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</si>
  <si>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</si>
  <si>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</si>
  <si>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</si>
  <si>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</si>
  <si>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</si>
  <si>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</si>
  <si>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</si>
  <si>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</si>
  <si>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</si>
  <si>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</si>
  <si>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</si>
  <si>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</si>
  <si>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</si>
  <si>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</si>
  <si>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</si>
  <si>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</si>
  <si>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</si>
  <si>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</si>
  <si>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</si>
  <si>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</si>
  <si>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</si>
  <si>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</si>
  <si>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</si>
  <si>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</si>
  <si>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</si>
  <si>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</si>
  <si>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</si>
  <si>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</si>
  <si>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</si>
  <si>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</si>
  <si>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</si>
  <si>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</si>
  <si>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</si>
  <si>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</si>
  <si>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</si>
  <si>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</si>
  <si>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</si>
  <si>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</si>
  <si>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</si>
  <si>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</si>
  <si>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</si>
  <si>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</si>
  <si>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</si>
  <si>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</si>
  <si>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</si>
  <si>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</si>
  <si>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</si>
  <si>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</si>
  <si>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</si>
  <si>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</si>
  <si>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</si>
  <si>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</si>
  <si>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</si>
  <si>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</si>
  <si>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</si>
  <si>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</si>
  <si>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</si>
  <si>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</si>
  <si>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</si>
  <si>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</si>
  <si>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</si>
  <si>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</si>
  <si>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</si>
  <si>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</si>
  <si>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</si>
  <si>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</si>
  <si>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</si>
  <si>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</si>
  <si>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</si>
  <si>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</si>
  <si>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</si>
  <si>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</si>
  <si>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</si>
  <si>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</si>
  <si>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</si>
  <si>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</si>
  <si>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</si>
  <si>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</si>
  <si>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</si>
  <si>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</si>
  <si>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</si>
  <si>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</si>
  <si>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</si>
  <si>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</si>
  <si>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</si>
  <si>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</si>
  <si>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</si>
  <si>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</si>
  <si>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</si>
  <si>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</si>
  <si>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</si>
  <si>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</si>
  <si>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</si>
  <si>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</si>
  <si>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</si>
  <si>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</si>
  <si>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</si>
  <si>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</si>
  <si>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</si>
  <si>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</si>
  <si>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</si>
  <si>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</si>
  <si>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</si>
  <si>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</si>
  <si>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</si>
  <si>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</si>
  <si>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</si>
  <si>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</si>
  <si>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</si>
  <si>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</si>
  <si>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</si>
  <si>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</si>
  <si>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</si>
  <si>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</si>
  <si>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</si>
  <si>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</si>
  <si>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</si>
  <si>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</si>
  <si>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</si>
  <si>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</si>
  <si>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</si>
  <si>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</si>
  <si>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</si>
  <si>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</si>
  <si>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</si>
  <si>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</si>
  <si>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</si>
  <si>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</si>
  <si>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</si>
  <si>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</si>
  <si>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</si>
  <si>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</si>
  <si>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</si>
  <si>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</si>
  <si>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</si>
  <si>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</si>
  <si>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</si>
  <si>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</si>
  <si>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</si>
  <si>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</si>
  <si>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</si>
  <si>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</si>
  <si>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</si>
  <si>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</si>
  <si>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</si>
  <si>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</si>
  <si>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</si>
  <si>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</si>
  <si>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</si>
  <si>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</si>
  <si>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</si>
  <si>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</si>
  <si>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</si>
  <si>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</si>
  <si>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</si>
  <si>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</si>
  <si>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</si>
  <si>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</si>
  <si>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</si>
  <si>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</si>
  <si>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</si>
  <si>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</si>
  <si>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</si>
  <si>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</si>
  <si>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</si>
  <si>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</si>
  <si>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</si>
  <si>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</si>
  <si>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</si>
  <si>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</si>
  <si>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</si>
  <si>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</si>
  <si>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</si>
  <si>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</si>
  <si>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</si>
  <si>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</si>
  <si>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</si>
  <si>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</si>
  <si>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</si>
  <si>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</si>
  <si>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</si>
  <si>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</si>
  <si>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</si>
  <si>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</si>
  <si>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</si>
  <si>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</si>
  <si>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</si>
  <si>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</si>
  <si>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</si>
  <si>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</si>
  <si>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</si>
  <si>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</si>
  <si>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</si>
  <si>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</si>
  <si>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</si>
  <si>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</si>
  <si>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</si>
  <si>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</si>
  <si>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</si>
  <si>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</si>
  <si>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</si>
  <si>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</si>
  <si>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</si>
  <si>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</si>
  <si>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</si>
  <si>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</si>
  <si>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</si>
  <si>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</si>
  <si>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</si>
  <si>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</si>
  <si>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</si>
  <si>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</si>
  <si>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</si>
  <si>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</si>
  <si>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</si>
  <si>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</si>
  <si>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</si>
  <si>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</si>
  <si>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</si>
  <si>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</si>
  <si>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</si>
  <si>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</si>
  <si>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</si>
  <si>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</si>
  <si>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</si>
  <si>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</si>
  <si>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</si>
  <si>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</si>
  <si>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</si>
  <si>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</si>
  <si>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</si>
  <si>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</si>
  <si>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</si>
  <si>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</si>
  <si>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</si>
  <si>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</si>
  <si>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</si>
  <si>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</si>
  <si>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</si>
  <si>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</si>
  <si>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</si>
  <si>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</si>
  <si>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</si>
  <si>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</si>
  <si>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</si>
  <si>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</si>
  <si>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</si>
  <si>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</si>
  <si>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</si>
  <si>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</si>
  <si>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</si>
  <si>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</si>
  <si>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</si>
  <si>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</si>
  <si>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</si>
  <si>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</si>
  <si>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</si>
  <si>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</si>
  <si>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</si>
  <si>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</si>
  <si>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</si>
  <si>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</si>
  <si>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</si>
  <si>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</si>
  <si>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</si>
  <si>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</si>
  <si>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</si>
  <si>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</si>
  <si>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</si>
  <si>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</si>
  <si>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</si>
  <si>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</si>
  <si>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</si>
  <si>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</si>
  <si>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</si>
  <si>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</si>
  <si>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</si>
  <si>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</si>
  <si>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</si>
  <si>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</si>
  <si>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</si>
  <si>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</si>
  <si>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</si>
  <si>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</si>
  <si>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</si>
  <si>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</si>
  <si>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</si>
  <si>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</si>
  <si>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</si>
  <si>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</si>
  <si>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</si>
  <si>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</si>
  <si>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</si>
  <si>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</si>
  <si>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</si>
  <si>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</si>
  <si>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</si>
  <si>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</si>
  <si>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</si>
  <si>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</si>
  <si>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</si>
  <si>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</si>
  <si>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</si>
  <si>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</si>
  <si>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</si>
  <si>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</si>
  <si>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</si>
  <si>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</si>
  <si>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</si>
  <si>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</si>
  <si>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</si>
  <si>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</si>
  <si>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</si>
  <si>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</si>
  <si>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</si>
  <si>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</si>
  <si>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</si>
  <si>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</si>
  <si>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</si>
  <si>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</si>
  <si>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</si>
  <si>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</si>
  <si>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</si>
  <si>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</si>
  <si>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</si>
  <si>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</si>
  <si>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</si>
  <si>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</si>
  <si>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</si>
  <si>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</si>
  <si>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</si>
  <si>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</si>
  <si>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</si>
  <si>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</si>
  <si>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</si>
  <si>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</si>
  <si>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</si>
  <si>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</si>
  <si>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</si>
  <si>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</si>
  <si>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</si>
  <si>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</si>
  <si>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</si>
  <si>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</si>
  <si>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</si>
  <si>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</si>
  <si>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</si>
  <si>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</si>
  <si>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</si>
  <si>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</si>
  <si>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</si>
  <si>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</si>
  <si>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</si>
  <si>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</si>
  <si>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</si>
  <si>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</si>
  <si>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</si>
  <si>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</si>
  <si>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</si>
  <si>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</si>
  <si>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</si>
  <si>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</si>
  <si>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</si>
  <si>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</si>
  <si>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</si>
  <si>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</si>
  <si>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</si>
  <si>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</si>
  <si>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</si>
  <si>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</si>
  <si>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</si>
  <si>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</si>
  <si>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</si>
  <si>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</si>
  <si>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</si>
  <si>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</si>
  <si>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</si>
  <si>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</si>
  <si>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</si>
  <si>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</si>
  <si>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</si>
  <si>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</si>
  <si>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</si>
  <si>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</si>
  <si>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</si>
  <si>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</si>
  <si>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</si>
  <si>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</si>
  <si>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</si>
  <si>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</si>
  <si>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</si>
  <si>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</si>
  <si>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</si>
  <si>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</si>
  <si>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</si>
  <si>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</si>
  <si>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</si>
  <si>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</si>
  <si>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</si>
  <si>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</si>
  <si>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</si>
  <si>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</si>
  <si>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</si>
  <si>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</si>
  <si>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</si>
  <si>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</si>
  <si>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</si>
  <si>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</si>
  <si>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</si>
  <si>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</si>
  <si>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</si>
  <si>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</si>
  <si>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</si>
  <si>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</si>
  <si>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</si>
  <si>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</si>
  <si>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</si>
  <si>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</si>
  <si>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</si>
  <si>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</si>
  <si>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</si>
  <si>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</si>
  <si>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</si>
  <si>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</si>
  <si>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</si>
  <si>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</si>
  <si>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</si>
  <si>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</si>
  <si>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</si>
  <si>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</si>
  <si>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</si>
  <si>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</si>
  <si>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</si>
  <si>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</si>
  <si>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</si>
  <si>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</si>
  <si>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</si>
  <si>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</si>
  <si>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</si>
  <si>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</si>
  <si>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</si>
  <si>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</si>
  <si>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</si>
  <si>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</si>
  <si>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</si>
  <si>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</si>
  <si>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</si>
  <si>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</si>
  <si>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</si>
  <si>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</si>
  <si>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</si>
  <si>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</si>
  <si>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</si>
  <si>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</si>
  <si>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</si>
  <si>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</si>
  <si>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</si>
  <si>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</si>
  <si>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</si>
  <si>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</si>
  <si>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</si>
  <si>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</si>
  <si>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</si>
  <si>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</si>
  <si>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</si>
  <si>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</si>
  <si>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</si>
  <si>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</si>
  <si>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</si>
  <si>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</si>
  <si>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</si>
  <si>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</si>
  <si>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</si>
  <si>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</si>
  <si>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</si>
  <si>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</si>
  <si>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</si>
  <si>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</si>
  <si>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</si>
  <si>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</si>
  <si>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</si>
  <si>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</si>
  <si>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</si>
  <si>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</si>
  <si>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</si>
  <si>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</si>
  <si>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</si>
  <si>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</si>
  <si>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</si>
  <si>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</si>
  <si>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</si>
  <si>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</si>
  <si>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</si>
  <si>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</si>
  <si>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</si>
  <si>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</si>
  <si>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</si>
  <si>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</si>
  <si>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</si>
  <si>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</si>
  <si>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</si>
  <si>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</si>
  <si>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</si>
  <si>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</si>
  <si>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</si>
  <si>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</si>
  <si>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</si>
  <si>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</si>
  <si>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</si>
  <si>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</si>
  <si>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</si>
  <si>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</si>
  <si>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</si>
  <si>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</si>
  <si>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</si>
  <si>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</si>
  <si>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</si>
  <si>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</si>
  <si>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</si>
  <si>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</si>
  <si>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</si>
  <si>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</si>
  <si>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</si>
  <si>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</si>
  <si>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</si>
  <si>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</si>
  <si>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</si>
  <si>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</si>
  <si>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</si>
  <si>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</si>
  <si>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</si>
  <si>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</si>
  <si>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</si>
  <si>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</si>
  <si>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</si>
  <si>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</si>
  <si>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</si>
  <si>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</si>
  <si>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</si>
  <si>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</si>
  <si>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</si>
  <si>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</si>
  <si>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</si>
  <si>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</si>
  <si>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</si>
  <si>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</si>
  <si>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</si>
  <si>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</si>
  <si>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</si>
  <si>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</si>
  <si>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</si>
  <si>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</si>
  <si>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</si>
  <si>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</si>
  <si>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</si>
  <si>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</si>
  <si>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</si>
  <si>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</si>
  <si>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</si>
  <si>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</si>
  <si>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</si>
  <si>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</si>
  <si>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</si>
  <si>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</si>
  <si>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</si>
  <si>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</si>
  <si>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</si>
  <si>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</si>
  <si>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</si>
  <si>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</si>
  <si>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</si>
  <si>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</si>
  <si>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</si>
  <si>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</si>
  <si>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</si>
  <si>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</si>
  <si>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</si>
  <si>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</si>
  <si>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</si>
  <si>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</si>
  <si>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</si>
  <si>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</si>
  <si>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</si>
  <si>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</si>
  <si>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</si>
  <si>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</si>
  <si>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</si>
  <si>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</si>
  <si>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</si>
  <si>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</si>
  <si>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</si>
  <si>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</si>
  <si>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</si>
  <si>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</si>
  <si>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</si>
  <si>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</si>
  <si>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</si>
  <si>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</si>
  <si>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</si>
  <si>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</si>
  <si>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</si>
  <si>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</si>
  <si>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</si>
  <si>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</si>
  <si>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</si>
  <si>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</si>
  <si>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</si>
  <si>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</si>
  <si>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</si>
  <si>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</si>
  <si>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</si>
  <si>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</si>
  <si>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</si>
  <si>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</si>
  <si>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</si>
  <si>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</si>
  <si>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</si>
  <si>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</si>
  <si>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</si>
  <si>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</si>
  <si>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</si>
  <si>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</si>
  <si>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</si>
  <si>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</si>
  <si>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</si>
  <si>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</si>
  <si>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</si>
  <si>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</si>
  <si>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</si>
  <si>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</si>
  <si>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</si>
  <si>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</si>
  <si>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</si>
  <si>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</si>
  <si>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</si>
  <si>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</si>
  <si>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</si>
  <si>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</si>
  <si>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</si>
  <si>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</si>
  <si>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</si>
  <si>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</si>
  <si>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</si>
  <si>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</si>
  <si>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</si>
  <si>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</si>
  <si>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</si>
  <si>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</si>
  <si>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</si>
  <si>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</si>
  <si>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</si>
  <si>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</si>
  <si>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</si>
  <si>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</si>
  <si>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</si>
  <si>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</si>
  <si>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</si>
  <si>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</si>
  <si>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</si>
  <si>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</si>
  <si>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</si>
  <si>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</si>
  <si>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</si>
  <si>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</si>
  <si>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</si>
  <si>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</si>
  <si>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</si>
  <si>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</si>
  <si>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</si>
  <si>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</si>
  <si>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</si>
  <si>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</si>
  <si>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</si>
  <si>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</si>
  <si>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</si>
  <si>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</si>
  <si>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</si>
  <si>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</si>
  <si>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</si>
  <si>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</si>
  <si>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</si>
  <si>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</si>
  <si>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</si>
  <si>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</si>
  <si>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</si>
  <si>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</si>
  <si>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</si>
  <si>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</si>
  <si>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</si>
  <si>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</si>
  <si>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</si>
  <si>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</si>
  <si>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</si>
  <si>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</si>
  <si>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</si>
  <si>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</si>
  <si>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</si>
  <si>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</si>
  <si>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</si>
  <si>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</si>
  <si>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</si>
  <si>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</si>
  <si>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</si>
  <si>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</si>
  <si>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</si>
  <si>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</si>
  <si>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</si>
  <si>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</si>
  <si>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</si>
  <si>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</si>
  <si>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</si>
  <si>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</si>
  <si>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</si>
  <si>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</si>
  <si>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</si>
  <si>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</si>
  <si>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</si>
  <si>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</si>
  <si>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</si>
  <si>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</si>
  <si>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</si>
  <si>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</si>
  <si>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</si>
  <si>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</si>
  <si>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</si>
  <si>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</si>
  <si>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</si>
  <si>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</si>
  <si>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</si>
  <si>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</si>
  <si>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</si>
  <si>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</si>
  <si>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</si>
  <si>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</si>
  <si>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</si>
  <si>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</si>
  <si>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</si>
  <si>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</si>
  <si>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</si>
  <si>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</si>
  <si>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</si>
  <si>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</si>
  <si>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</si>
  <si>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</si>
  <si>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</si>
  <si>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</si>
  <si>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</si>
  <si>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</si>
  <si>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</si>
  <si>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</si>
  <si>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</si>
  <si>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</si>
  <si>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</si>
  <si>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</si>
  <si>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</si>
  <si>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</si>
  <si>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</si>
  <si>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</si>
  <si>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</si>
  <si>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</si>
  <si>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</si>
  <si>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</si>
  <si>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</si>
  <si>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</si>
  <si>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</si>
  <si>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</si>
  <si>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</si>
  <si>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</si>
  <si>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</si>
  <si>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</si>
  <si>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</si>
  <si>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</si>
  <si>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</si>
  <si>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</si>
  <si>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</si>
  <si>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</si>
  <si>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</si>
  <si>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</si>
  <si>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</si>
  <si>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</si>
  <si>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</si>
  <si>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</si>
  <si>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</si>
  <si>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</si>
  <si>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</si>
  <si>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</si>
  <si>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</si>
  <si>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</si>
  <si>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</si>
  <si>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</si>
  <si>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</si>
  <si>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</si>
  <si>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</si>
  <si>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</si>
  <si>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</si>
  <si>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</si>
  <si>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</si>
  <si>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</si>
  <si>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</si>
  <si>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</si>
  <si>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</si>
  <si>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</si>
  <si>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</si>
  <si>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</si>
  <si>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</si>
  <si>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</si>
  <si>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</si>
  <si>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</si>
  <si>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</si>
  <si>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</si>
  <si>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</si>
  <si>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</si>
  <si>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</si>
  <si>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</si>
  <si>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</si>
  <si>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</si>
  <si>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</si>
  <si>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</si>
  <si>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</si>
  <si>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</si>
  <si>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</si>
  <si>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</si>
  <si>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</si>
  <si>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</si>
  <si>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</si>
  <si>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</si>
  <si>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</si>
  <si>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</si>
  <si>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</si>
  <si>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</si>
  <si>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</si>
  <si>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</si>
  <si>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</si>
  <si>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</si>
  <si>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</si>
  <si>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</si>
  <si>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</si>
  <si>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</si>
  <si>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</si>
  <si>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</si>
  <si>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</si>
  <si>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</si>
  <si>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</si>
  <si>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</si>
  <si>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</si>
  <si>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</si>
  <si>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</si>
  <si>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</si>
  <si>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</si>
  <si>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</si>
  <si>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</si>
  <si>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</si>
  <si>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</si>
  <si>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</si>
  <si>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</si>
  <si>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</si>
  <si>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</si>
  <si>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</si>
  <si>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</si>
  <si>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</si>
  <si>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</si>
  <si>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</si>
  <si>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</si>
  <si>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</si>
  <si>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</si>
  <si>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</si>
  <si>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</si>
  <si>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</si>
  <si>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</si>
  <si>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</si>
  <si>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</si>
  <si>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</si>
  <si>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</si>
  <si>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</si>
  <si>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</si>
  <si>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</si>
  <si>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</si>
  <si>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</si>
  <si>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</si>
  <si>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</si>
  <si>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</si>
  <si>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</si>
  <si>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</si>
  <si>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</si>
  <si>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</si>
  <si>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</si>
  <si>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</si>
  <si>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</si>
  <si>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</si>
  <si>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</si>
  <si>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</si>
  <si>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</si>
  <si>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</si>
  <si>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</si>
  <si>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</si>
  <si>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</si>
  <si>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</si>
  <si>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</si>
  <si>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</si>
  <si>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</si>
  <si>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</si>
  <si>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</si>
  <si>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</si>
  <si>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</si>
  <si>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</si>
  <si>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</si>
  <si>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</si>
  <si>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</si>
  <si>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</si>
  <si>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</si>
  <si>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</si>
  <si>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</si>
  <si>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</si>
  <si>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</si>
  <si>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</si>
  <si>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</si>
  <si>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</si>
  <si>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</si>
  <si>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</si>
  <si>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</si>
  <si>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</si>
  <si>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</si>
  <si>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</si>
  <si>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</si>
  <si>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</si>
  <si>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</si>
  <si>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</si>
  <si>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</si>
  <si>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</si>
  <si>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</si>
  <si>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</si>
  <si>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</si>
  <si>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</si>
  <si>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</si>
  <si>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</si>
  <si>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</si>
  <si>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</si>
  <si>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</si>
  <si>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</si>
  <si>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</si>
  <si>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</si>
  <si>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</si>
  <si>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</si>
  <si>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</si>
  <si>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</si>
  <si>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</si>
  <si>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</si>
  <si>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</si>
  <si>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</si>
  <si>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</si>
  <si>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</si>
  <si>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</si>
  <si>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</si>
  <si>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</si>
  <si>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</si>
  <si>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</si>
  <si>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</si>
  <si>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</si>
  <si>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</si>
  <si>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</si>
  <si>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</si>
  <si>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</si>
  <si>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</si>
  <si>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</si>
  <si>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</si>
  <si>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</si>
  <si>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</si>
  <si>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</si>
  <si>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</si>
  <si>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</si>
  <si>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</si>
  <si>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</si>
  <si>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</si>
  <si>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</si>
  <si>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</si>
  <si>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</si>
  <si>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</si>
  <si>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</si>
  <si>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</si>
  <si>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</si>
  <si>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</si>
  <si>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</si>
  <si>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</si>
  <si>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</si>
  <si>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</si>
  <si>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</si>
  <si>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</si>
  <si>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</si>
  <si>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</si>
  <si>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</si>
  <si>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</si>
  <si>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</si>
  <si>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</si>
  <si>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</si>
  <si>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</si>
  <si>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</si>
  <si>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</si>
  <si>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</si>
  <si>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</si>
  <si>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</si>
  <si>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</si>
  <si>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</si>
  <si>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</si>
  <si>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</si>
  <si>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</si>
  <si>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</si>
  <si>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</si>
  <si>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</si>
  <si>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</si>
  <si>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</si>
  <si>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</si>
  <si>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</si>
  <si>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</si>
  <si>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</si>
  <si>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</si>
  <si>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</si>
  <si>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</si>
  <si>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</si>
  <si>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</si>
  <si>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</si>
  <si>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</si>
  <si>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</si>
  <si>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</si>
  <si>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</si>
  <si>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</si>
  <si>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</si>
  <si>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</si>
  <si>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</si>
  <si>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</si>
  <si>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</si>
  <si>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</si>
  <si>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</si>
  <si>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</si>
  <si>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</si>
  <si>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</si>
  <si>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</si>
  <si>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</si>
  <si>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</si>
  <si>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</si>
  <si>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</si>
  <si>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</si>
  <si>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</si>
  <si>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</si>
  <si>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</si>
  <si>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</si>
  <si>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</si>
  <si>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</si>
  <si>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</si>
  <si>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</si>
  <si>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</si>
  <si>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</si>
  <si>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</si>
  <si>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</si>
  <si>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</si>
  <si>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</si>
  <si>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</si>
  <si>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</si>
  <si>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</si>
  <si>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</si>
  <si>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</si>
  <si>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</si>
  <si>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</si>
  <si>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</si>
  <si>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</si>
  <si>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</si>
  <si>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</si>
  <si>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</si>
  <si>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</si>
  <si>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</si>
  <si>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</si>
  <si>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</si>
  <si>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</si>
  <si>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</si>
  <si>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</si>
  <si>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</si>
  <si>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</si>
  <si>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</si>
  <si>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</si>
  <si>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</si>
  <si>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</si>
  <si>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</si>
  <si>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</si>
  <si>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</si>
  <si>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</si>
  <si>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</si>
  <si>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</si>
  <si>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</si>
  <si>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</si>
  <si>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</si>
  <si>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</si>
  <si>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</si>
  <si>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</si>
  <si>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</si>
  <si>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</si>
  <si>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</si>
  <si>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</si>
  <si>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</si>
  <si>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</si>
  <si>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</si>
  <si>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</si>
  <si>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</si>
  <si>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</si>
  <si>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</si>
  <si>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</si>
  <si>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</si>
  <si>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</si>
  <si>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</si>
  <si>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</si>
  <si>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</si>
  <si>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</si>
  <si>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</si>
  <si>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</si>
  <si>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</si>
  <si>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</si>
  <si>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</si>
  <si>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</si>
  <si>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</si>
  <si>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</si>
  <si>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</si>
  <si>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</si>
  <si>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</si>
  <si>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</si>
  <si>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</si>
  <si>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</si>
  <si>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</si>
  <si>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</si>
  <si>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</si>
  <si>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</si>
  <si>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</si>
  <si>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</si>
  <si>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</si>
  <si>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</si>
  <si>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</si>
  <si>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</si>
  <si>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</si>
  <si>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</si>
  <si>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</si>
  <si>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</si>
  <si>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</si>
  <si>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</si>
  <si>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</si>
  <si>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</si>
  <si>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</si>
  <si>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</si>
  <si>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</si>
  <si>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</si>
  <si>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</si>
  <si>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</si>
  <si>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</si>
  <si>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</si>
  <si>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</si>
  <si>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</si>
  <si>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</si>
  <si>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</si>
  <si>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</si>
  <si>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</si>
  <si>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</si>
  <si>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</si>
  <si>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</si>
  <si>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</si>
  <si>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</si>
  <si>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</si>
  <si>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</si>
  <si>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</si>
  <si>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</si>
  <si>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</si>
  <si>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</si>
  <si>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</si>
  <si>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</si>
  <si>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</si>
  <si>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</si>
  <si>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</si>
  <si>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</si>
  <si>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</si>
  <si>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</si>
  <si>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</si>
  <si>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</si>
  <si>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</si>
  <si>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</si>
  <si>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</si>
  <si>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</si>
  <si>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</si>
  <si>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</si>
  <si>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</si>
  <si>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</si>
  <si>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</si>
  <si>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</si>
  <si>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</si>
  <si>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</si>
  <si>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</si>
  <si>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</si>
  <si>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</si>
  <si>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</si>
  <si>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</si>
  <si>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</si>
  <si>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</si>
  <si>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</si>
  <si>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</si>
  <si>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</si>
  <si>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</si>
  <si>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</si>
  <si>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</si>
  <si>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</si>
  <si>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</si>
  <si>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</si>
  <si>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</si>
  <si>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</si>
  <si>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</si>
  <si>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</si>
  <si>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</si>
  <si>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</si>
  <si>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</si>
  <si>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</si>
  <si>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</si>
  <si>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</si>
  <si>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</si>
  <si>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</si>
  <si>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</si>
  <si>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</si>
  <si>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</si>
  <si>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</si>
  <si>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</si>
  <si>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</si>
  <si>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</si>
  <si>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</si>
  <si>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</si>
  <si>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</si>
  <si>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</si>
  <si>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</si>
  <si>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</si>
  <si>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</si>
  <si>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</si>
  <si>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</si>
  <si>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</si>
  <si>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</si>
  <si>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</si>
  <si>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</si>
  <si>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</si>
  <si>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</si>
  <si>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</si>
  <si>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</si>
  <si>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</si>
  <si>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</si>
  <si>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</si>
  <si>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</si>
  <si>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</si>
  <si>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</si>
  <si>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</si>
  <si>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</si>
  <si>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</si>
  <si>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</si>
  <si>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</si>
  <si>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</si>
  <si>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</si>
  <si>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</si>
  <si>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</si>
  <si>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</si>
  <si>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</si>
  <si>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</si>
  <si>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</si>
  <si>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</si>
  <si>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</si>
  <si>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</si>
  <si>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</si>
  <si>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</si>
  <si>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</si>
  <si>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</si>
  <si>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</si>
  <si>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</si>
  <si>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</si>
  <si>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</si>
  <si>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</si>
  <si>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</si>
  <si>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</si>
  <si>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</si>
  <si>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</si>
  <si>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</si>
  <si>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</si>
  <si>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</si>
  <si>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</si>
  <si>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</si>
  <si>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</si>
  <si>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</si>
  <si>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</si>
  <si>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</si>
  <si>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</si>
  <si>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</si>
  <si>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</si>
  <si>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</si>
  <si>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</si>
  <si>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</si>
  <si>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</si>
  <si>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</si>
  <si>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</si>
  <si>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</si>
  <si>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</si>
  <si>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</si>
  <si>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</si>
  <si>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</si>
  <si>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</si>
  <si>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</si>
  <si>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</si>
  <si>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</si>
  <si>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</si>
  <si>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</si>
  <si>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</si>
  <si>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</si>
  <si>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</si>
  <si>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</si>
  <si>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</si>
  <si>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</si>
  <si>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</si>
  <si>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</si>
  <si>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</si>
  <si>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</si>
  <si>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</si>
  <si>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</si>
  <si>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</si>
  <si>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</si>
  <si>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</si>
  <si>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</si>
  <si>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</si>
  <si>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</si>
  <si>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</si>
  <si>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</si>
  <si>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</si>
  <si>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</si>
  <si>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</si>
  <si>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</si>
  <si>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</si>
  <si>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</si>
  <si>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</si>
  <si>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</si>
  <si>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</si>
  <si>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</si>
  <si>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</si>
  <si>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</si>
  <si>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</si>
  <si>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</si>
  <si>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</si>
  <si>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</si>
  <si>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</si>
  <si>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</si>
  <si>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</si>
  <si>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</si>
  <si>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</si>
  <si>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</si>
  <si>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</si>
  <si>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</si>
  <si>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</si>
  <si>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</si>
  <si>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</si>
  <si>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</si>
  <si>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</si>
  <si>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</si>
  <si>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</si>
  <si>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</si>
  <si>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</si>
  <si>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</si>
  <si>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</si>
  <si>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</si>
  <si>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</si>
  <si>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</si>
  <si>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</si>
  <si>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</si>
  <si>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</si>
  <si>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</si>
  <si>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</si>
  <si>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</si>
  <si>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</si>
  <si>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</si>
  <si>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</si>
  <si>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</si>
  <si>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</si>
  <si>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</si>
  <si>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</si>
  <si>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</si>
  <si>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</si>
  <si>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</si>
  <si>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</si>
  <si>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</si>
  <si>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</si>
  <si>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</si>
  <si>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</si>
  <si>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</si>
  <si>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</si>
  <si>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</si>
  <si>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</si>
  <si>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</si>
  <si>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</si>
  <si>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</si>
  <si>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</si>
  <si>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</si>
  <si>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</si>
  <si>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</si>
  <si>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</si>
  <si>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</si>
  <si>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</si>
  <si>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</si>
  <si>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</si>
  <si>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</si>
  <si>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</si>
  <si>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</si>
  <si>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</si>
  <si>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</si>
  <si>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</si>
  <si>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</si>
  <si>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</si>
  <si>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</si>
  <si>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</si>
  <si>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</si>
  <si>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</si>
  <si>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</si>
  <si>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</si>
  <si>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</si>
  <si>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</si>
  <si>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</si>
  <si>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</si>
  <si>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</si>
  <si>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</si>
  <si>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</si>
  <si>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</si>
  <si>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</si>
  <si>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</si>
  <si>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</si>
  <si>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</si>
  <si>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</si>
  <si>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</si>
  <si>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</si>
  <si>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</si>
  <si>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</si>
  <si>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</si>
  <si>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</si>
  <si>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</si>
  <si>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</si>
  <si>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</si>
  <si>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</si>
  <si>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</si>
  <si>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</si>
  <si>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</si>
  <si>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</si>
  <si>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</si>
  <si>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</si>
  <si>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</si>
  <si>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</si>
  <si>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</si>
  <si>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</si>
  <si>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</si>
  <si>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</si>
  <si>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</si>
  <si>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</si>
  <si>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</si>
  <si>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</si>
  <si>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</si>
  <si>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</si>
  <si>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</si>
  <si>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</si>
  <si>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</si>
  <si>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</si>
  <si>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</si>
  <si>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</si>
  <si>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</si>
  <si>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</si>
  <si>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</si>
  <si>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</si>
  <si>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</si>
  <si>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</si>
  <si>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</si>
  <si>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</si>
  <si>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</si>
  <si>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</si>
  <si>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</si>
  <si>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</si>
  <si>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</si>
  <si>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</si>
  <si>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</si>
  <si>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</si>
  <si>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</si>
  <si>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</si>
  <si>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</si>
  <si>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</si>
  <si>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</si>
  <si>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</si>
  <si>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</si>
  <si>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</si>
  <si>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</si>
  <si>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</si>
  <si>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</si>
  <si>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</si>
  <si>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</si>
  <si>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</si>
  <si>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</si>
  <si>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</si>
  <si>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</si>
  <si>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</si>
  <si>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</si>
  <si>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</si>
  <si>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</si>
  <si>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</si>
  <si>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</si>
  <si>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</si>
  <si>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</si>
  <si>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</si>
  <si>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</si>
  <si>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</si>
  <si>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</si>
  <si>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</si>
  <si>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</si>
  <si>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</si>
  <si>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</si>
  <si>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</si>
  <si>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</si>
  <si>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</si>
  <si>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</si>
  <si>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</si>
  <si>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</si>
  <si>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</si>
  <si>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</si>
  <si>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</si>
  <si>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</si>
  <si>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</si>
  <si>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</si>
  <si>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</si>
  <si>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</si>
  <si>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</si>
  <si>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</si>
  <si>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</si>
  <si>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</si>
  <si>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</si>
  <si>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</si>
  <si>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</si>
  <si>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</si>
  <si>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</si>
  <si>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</si>
  <si>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</si>
  <si>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</si>
  <si>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</si>
  <si>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</si>
  <si>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</si>
  <si>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</si>
  <si>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</si>
  <si>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</si>
  <si>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</si>
  <si>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</si>
  <si>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</si>
  <si>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</si>
  <si>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</si>
  <si>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</si>
  <si>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</si>
  <si>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</si>
  <si>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</si>
  <si>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</si>
  <si>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</si>
  <si>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</si>
  <si>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</si>
  <si>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</si>
  <si>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</si>
  <si>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</si>
  <si>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</si>
  <si>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</si>
  <si>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</si>
  <si>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</si>
  <si>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</si>
  <si>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</si>
  <si>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</si>
  <si>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</si>
  <si>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</si>
  <si>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</si>
  <si>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</si>
  <si>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</si>
  <si>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</si>
  <si>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</si>
  <si>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</si>
  <si>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</si>
  <si>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</si>
  <si>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</si>
  <si>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</si>
  <si>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</si>
  <si>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</si>
  <si>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</si>
  <si>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</si>
  <si>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</si>
  <si>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</si>
  <si>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</si>
  <si>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</si>
  <si>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</si>
  <si>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</si>
  <si>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</si>
  <si>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</si>
  <si>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</si>
  <si>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</si>
  <si>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</si>
  <si>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</si>
  <si>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</si>
  <si>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</si>
  <si>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</si>
  <si>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</si>
  <si>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</si>
  <si>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</si>
  <si>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</si>
  <si>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</si>
  <si>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</si>
  <si>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</si>
  <si>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</si>
  <si>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</si>
  <si>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</si>
  <si>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</si>
  <si>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</si>
  <si>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</si>
  <si>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</si>
  <si>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</si>
  <si>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</si>
  <si>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</si>
  <si>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</si>
  <si>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</si>
  <si>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</si>
  <si>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</si>
  <si>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</si>
  <si>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</si>
  <si>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</si>
  <si>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</si>
  <si>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</si>
  <si>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</si>
  <si>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</si>
  <si>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</si>
  <si>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</si>
  <si>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</si>
  <si>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</si>
  <si>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</si>
  <si>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</si>
  <si>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</si>
  <si>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</si>
  <si>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</si>
  <si>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</si>
  <si>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</si>
  <si>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</si>
  <si>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</si>
  <si>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</si>
  <si>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</si>
  <si>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</si>
  <si>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</si>
  <si>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</si>
  <si>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</si>
  <si>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</si>
  <si>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</si>
  <si>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</si>
  <si>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</si>
  <si>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</si>
  <si>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</si>
  <si>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</si>
  <si>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</si>
  <si>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</si>
  <si>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</si>
  <si>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</si>
  <si>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</si>
  <si>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</si>
  <si>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</si>
  <si>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</si>
  <si>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</si>
  <si>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</si>
  <si>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</si>
  <si>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</si>
  <si>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</si>
  <si>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</si>
  <si>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</si>
  <si>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</si>
  <si>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</si>
  <si>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</si>
  <si>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</si>
  <si>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</si>
  <si>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</si>
  <si>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</si>
  <si>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</si>
  <si>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</si>
  <si>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</si>
  <si>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</si>
  <si>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</si>
  <si>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</si>
  <si>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</si>
  <si>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</si>
  <si>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</si>
  <si>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</si>
  <si>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</si>
  <si>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</si>
  <si>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</si>
  <si>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</si>
  <si>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</si>
  <si>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</si>
  <si>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</si>
  <si>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</si>
  <si>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</si>
  <si>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</si>
  <si>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</si>
  <si>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</si>
  <si>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</si>
  <si>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</si>
  <si>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</si>
  <si>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</si>
  <si>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</si>
  <si>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</si>
  <si>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</si>
  <si>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</si>
  <si>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</si>
  <si>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</si>
  <si>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</si>
  <si>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</si>
  <si>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</si>
  <si>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</si>
  <si>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</si>
  <si>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</si>
  <si>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</si>
  <si>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</si>
  <si>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</si>
  <si>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</si>
  <si>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</si>
  <si>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</si>
  <si>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</si>
  <si>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</si>
  <si>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</si>
  <si>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</si>
  <si>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</si>
  <si>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</si>
  <si>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</si>
  <si>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</si>
  <si>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</si>
  <si>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</si>
  <si>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</si>
  <si>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</si>
  <si>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</si>
  <si>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</si>
  <si>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</si>
  <si>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</si>
  <si>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</si>
  <si>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</si>
  <si>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</si>
  <si>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</si>
  <si>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</si>
  <si>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</si>
  <si>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</si>
  <si>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</si>
  <si>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</si>
  <si>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</si>
  <si>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</si>
  <si>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</si>
  <si>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</si>
  <si>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</si>
  <si>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</si>
  <si>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</si>
  <si>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</si>
  <si>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</si>
  <si>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</si>
  <si>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</si>
  <si>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</si>
  <si>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</si>
  <si>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</si>
  <si>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</si>
  <si>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</si>
  <si>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</si>
  <si>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</si>
  <si>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</si>
  <si>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</si>
  <si>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</si>
  <si>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</si>
  <si>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</si>
  <si>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</si>
  <si>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</si>
  <si>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</si>
  <si>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</si>
  <si>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</si>
  <si>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</si>
  <si>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</si>
  <si>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</si>
  <si>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</si>
  <si>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</si>
  <si>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</si>
  <si>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</si>
  <si>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</si>
  <si>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</si>
  <si>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</si>
  <si>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</si>
  <si>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</si>
  <si>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</si>
  <si>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</si>
  <si>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</si>
  <si>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</si>
  <si>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</si>
  <si>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</si>
  <si>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</si>
  <si>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</si>
  <si>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</si>
  <si>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</si>
  <si>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</si>
  <si>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</si>
  <si>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</si>
  <si>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</si>
  <si>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</si>
  <si>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</si>
  <si>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</si>
  <si>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</si>
  <si>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</si>
  <si>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</si>
  <si>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</si>
  <si>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</si>
  <si>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</si>
  <si>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</si>
  <si>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</si>
  <si>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</si>
  <si>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</si>
  <si>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</si>
  <si>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</si>
  <si>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</si>
  <si>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</si>
  <si>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</si>
  <si>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</si>
  <si>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</si>
  <si>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</si>
  <si>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</si>
  <si>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</si>
  <si>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</si>
  <si>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</si>
  <si>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</si>
  <si>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</si>
  <si>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</si>
  <si>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</si>
  <si>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</si>
  <si>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</si>
  <si>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</si>
  <si>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</si>
  <si>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</si>
  <si>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</si>
  <si>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</si>
  <si>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</si>
  <si>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</si>
  <si>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</si>
  <si>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</si>
  <si>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</si>
  <si>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</si>
  <si>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</si>
  <si>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</si>
  <si>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</si>
  <si>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</si>
  <si>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</si>
  <si>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</si>
  <si>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</si>
  <si>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</si>
  <si>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</si>
  <si>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</si>
  <si>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</si>
  <si>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</si>
  <si>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</si>
  <si>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</si>
  <si>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</si>
  <si>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</si>
  <si>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</si>
  <si>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</si>
  <si>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</si>
  <si>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</si>
  <si>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</si>
  <si>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</si>
  <si>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</si>
  <si>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</si>
  <si>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</si>
  <si>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</si>
  <si>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</si>
  <si>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</si>
  <si>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</si>
  <si>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</si>
  <si>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</si>
  <si>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</si>
  <si>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</si>
  <si>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</si>
  <si>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</si>
  <si>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</si>
  <si>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</si>
  <si>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</si>
  <si>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</si>
  <si>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</si>
  <si>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</si>
  <si>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</si>
  <si>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</si>
  <si>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</si>
  <si>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</si>
  <si>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</si>
  <si>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</si>
  <si>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</si>
  <si>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</si>
  <si>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</si>
  <si>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</si>
  <si>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</si>
  <si>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</si>
  <si>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</si>
  <si>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</si>
  <si>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</si>
  <si>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</si>
  <si>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</si>
  <si>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</si>
  <si>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</si>
  <si>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</si>
  <si>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</si>
  <si>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</si>
  <si>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</si>
  <si>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</si>
  <si>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</si>
  <si>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</si>
  <si>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</si>
  <si>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</si>
  <si>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</si>
  <si>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</si>
  <si>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</si>
  <si>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</si>
  <si>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</si>
  <si>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</si>
  <si>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</si>
  <si>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</si>
  <si>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</si>
  <si>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</si>
  <si>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</si>
  <si>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</si>
  <si>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</si>
  <si>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</si>
  <si>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</si>
  <si>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</si>
  <si>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</si>
  <si>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</si>
  <si>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</si>
  <si>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</si>
  <si>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</si>
  <si>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</si>
  <si>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</si>
  <si>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</si>
  <si>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</si>
  <si>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</si>
  <si>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</si>
  <si>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</si>
  <si>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</si>
  <si>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</si>
  <si>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</si>
  <si>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</si>
  <si>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</si>
  <si>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</si>
  <si>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</si>
  <si>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</si>
  <si>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</si>
  <si>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</si>
  <si>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</si>
  <si>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</si>
  <si>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</si>
  <si>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</si>
  <si>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</si>
  <si>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</si>
  <si>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</si>
  <si>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</si>
  <si>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</si>
  <si>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</si>
  <si>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</si>
  <si>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</si>
  <si>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</si>
  <si>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</si>
  <si>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</si>
  <si>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</si>
  <si>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</si>
  <si>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</si>
  <si>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</si>
  <si>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</si>
  <si>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</si>
  <si>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</si>
  <si>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</si>
  <si>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</si>
  <si>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</si>
  <si>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</si>
  <si>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</si>
  <si>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</si>
  <si>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</si>
  <si>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</si>
  <si>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</si>
  <si>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</si>
  <si>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</si>
  <si>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</si>
  <si>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</si>
  <si>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</si>
  <si>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</si>
  <si>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</si>
  <si>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</si>
  <si>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</si>
  <si>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</si>
  <si>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</si>
  <si>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</si>
  <si>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</si>
  <si>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</si>
  <si>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</si>
  <si>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</si>
  <si>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</si>
  <si>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</si>
  <si>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</si>
  <si>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</si>
  <si>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</si>
  <si>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</si>
  <si>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</si>
  <si>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</si>
  <si>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</si>
  <si>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</si>
  <si>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</si>
  <si>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</si>
  <si>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</si>
  <si>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</si>
  <si>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</si>
  <si>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</si>
  <si>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</si>
  <si>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</si>
  <si>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</si>
  <si>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</si>
  <si>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</si>
  <si>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</si>
  <si>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</si>
  <si>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</si>
  <si>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</si>
  <si>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</si>
  <si>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</si>
  <si>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</si>
  <si>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</si>
  <si>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</si>
  <si>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</si>
  <si>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</si>
  <si>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</si>
  <si>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</si>
  <si>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</si>
  <si>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</si>
  <si>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</si>
  <si>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</si>
  <si>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</si>
  <si>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</si>
  <si>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</si>
  <si>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</si>
  <si>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</si>
  <si>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</si>
  <si>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</si>
  <si>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</si>
  <si>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</si>
  <si>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</si>
  <si>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</si>
  <si>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</si>
  <si>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</si>
  <si>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</si>
  <si>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</si>
  <si>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</si>
  <si>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</si>
  <si>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</si>
  <si>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</si>
  <si>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</si>
  <si>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</si>
  <si>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</si>
  <si>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</si>
  <si>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</si>
  <si>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</si>
  <si>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</si>
  <si>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</si>
  <si>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</si>
  <si>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</si>
  <si>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</si>
  <si>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</si>
  <si>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</si>
  <si>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</si>
  <si>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</si>
  <si>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</si>
  <si>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</si>
  <si>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</si>
  <si>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</si>
  <si>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</si>
  <si>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</si>
  <si>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</si>
  <si>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</si>
  <si>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</si>
  <si>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</si>
  <si>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</si>
  <si>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</si>
  <si>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</si>
  <si>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</si>
  <si>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</si>
  <si>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</si>
  <si>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</si>
  <si>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</si>
  <si>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</si>
  <si>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</si>
  <si>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</si>
  <si>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</si>
  <si>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</si>
  <si>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</si>
  <si>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</si>
  <si>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</si>
  <si>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</si>
  <si>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</si>
  <si>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</si>
  <si>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</si>
  <si>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</si>
  <si>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</si>
  <si>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</si>
  <si>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</si>
  <si>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</si>
  <si>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</si>
  <si>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</si>
  <si>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</si>
  <si>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</si>
  <si>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</si>
  <si>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</si>
  <si>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</si>
  <si>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</si>
  <si>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</si>
  <si>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</si>
  <si>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</si>
  <si>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</si>
  <si>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</si>
  <si>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</si>
  <si>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</si>
  <si>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</si>
  <si>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</si>
  <si>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</si>
  <si>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</si>
  <si>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</si>
  <si>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</si>
  <si>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</si>
  <si>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</si>
  <si>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</si>
  <si>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</si>
  <si>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</si>
  <si>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</si>
  <si>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</si>
  <si>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</si>
  <si>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</si>
  <si>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</si>
  <si>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</si>
  <si>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</si>
  <si>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</si>
  <si>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</si>
  <si>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</si>
  <si>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</si>
  <si>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</si>
  <si>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</si>
  <si>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</si>
  <si>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</si>
  <si>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</si>
  <si>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</si>
  <si>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</si>
  <si>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</si>
  <si>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</si>
  <si>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</si>
  <si>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</si>
  <si>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</si>
  <si>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</si>
  <si>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</si>
  <si>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</si>
  <si>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</si>
  <si>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</si>
  <si>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</si>
  <si>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</si>
  <si>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</si>
  <si>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</si>
  <si>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</si>
  <si>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</si>
  <si>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</si>
  <si>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</si>
  <si>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</si>
  <si>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</si>
  <si>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</si>
  <si>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</si>
  <si>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</si>
  <si>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</si>
  <si>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</si>
  <si>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</si>
  <si>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</si>
  <si>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</si>
  <si>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</si>
  <si>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</si>
  <si>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</si>
  <si>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</si>
  <si>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</si>
  <si>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</si>
  <si>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</si>
  <si>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</si>
  <si>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</si>
  <si>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</si>
  <si>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</si>
  <si>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</si>
  <si>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</si>
  <si>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</si>
  <si>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</si>
  <si>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</si>
  <si>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</si>
  <si>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</si>
  <si>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</si>
  <si>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</si>
  <si>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</si>
  <si>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</si>
  <si>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</si>
  <si>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</si>
  <si>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</si>
  <si>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</si>
  <si>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</si>
  <si>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</si>
  <si>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</si>
  <si>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</si>
  <si>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</si>
  <si>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</si>
  <si>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</si>
  <si>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</si>
  <si>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</si>
  <si>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</si>
  <si>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</si>
  <si>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</si>
  <si>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</si>
  <si>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</si>
  <si>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</si>
  <si>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</si>
  <si>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</si>
  <si>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</si>
  <si>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</si>
  <si>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</si>
  <si>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</si>
  <si>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</si>
  <si>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</si>
  <si>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</si>
  <si>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</si>
  <si>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</si>
  <si>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</si>
  <si>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</si>
  <si>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</si>
  <si>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</si>
  <si>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</si>
  <si>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</si>
  <si>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</si>
  <si>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</si>
  <si>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</si>
  <si>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</si>
  <si>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</si>
  <si>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</si>
  <si>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</si>
  <si>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</si>
  <si>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</si>
  <si>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</si>
  <si>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</si>
  <si>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</si>
  <si>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</si>
  <si>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</si>
  <si>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</si>
  <si>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</si>
  <si>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</si>
  <si>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</si>
  <si>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</si>
  <si>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</si>
  <si>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</si>
  <si>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</si>
  <si>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</si>
  <si>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</si>
  <si>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</si>
  <si>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</si>
  <si>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</si>
  <si>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</si>
  <si>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</si>
  <si>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</si>
  <si>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</si>
  <si>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</si>
  <si>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</si>
  <si>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</si>
  <si>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</si>
  <si>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</si>
  <si>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</si>
  <si>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</si>
  <si>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</si>
  <si>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</si>
  <si>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</si>
  <si>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</si>
  <si>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</si>
  <si>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</si>
  <si>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</si>
  <si>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</si>
  <si>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</si>
  <si>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</si>
  <si>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</si>
  <si>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</si>
  <si>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</si>
  <si>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</si>
  <si>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</si>
  <si>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</si>
  <si>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</si>
  <si>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</si>
  <si>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</si>
  <si>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</si>
  <si>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</si>
  <si>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</si>
  <si>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</si>
  <si>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</si>
  <si>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</si>
  <si>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</si>
  <si>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</si>
  <si>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</si>
  <si>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</si>
  <si>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</si>
  <si>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</si>
  <si>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</si>
  <si>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</si>
  <si>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</si>
  <si>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</si>
  <si>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</si>
  <si>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</si>
  <si>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</si>
  <si>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</si>
  <si>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</si>
  <si>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</si>
  <si>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</si>
  <si>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</si>
  <si>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</si>
  <si>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</si>
  <si>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</si>
  <si>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</si>
  <si>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</si>
  <si>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</si>
  <si>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</si>
  <si>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</si>
  <si>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</si>
  <si>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</si>
  <si>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</si>
  <si>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</si>
  <si>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</si>
  <si>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</si>
  <si>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</si>
  <si>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</si>
  <si>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</si>
  <si>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</si>
  <si>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</si>
  <si>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</si>
  <si>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</si>
  <si>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</si>
  <si>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</si>
  <si>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</si>
  <si>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</si>
  <si>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</si>
  <si>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</si>
  <si>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</si>
  <si>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</si>
  <si>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</si>
  <si>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</si>
  <si>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</si>
  <si>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</si>
  <si>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</si>
  <si>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</si>
  <si>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</si>
  <si>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</si>
  <si>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</si>
  <si>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</si>
  <si>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</si>
  <si>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</si>
  <si>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</si>
  <si>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</si>
  <si>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</si>
  <si>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</si>
  <si>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</si>
  <si>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</si>
  <si>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</si>
  <si>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</si>
  <si>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</si>
  <si>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</si>
  <si>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</si>
  <si>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</si>
  <si>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</si>
  <si>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</si>
  <si>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</si>
  <si>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</si>
  <si>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</si>
  <si>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</si>
  <si>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</si>
  <si>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</si>
  <si>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</si>
  <si>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</si>
  <si>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</si>
  <si>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</si>
  <si>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</si>
  <si>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</si>
  <si>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</si>
  <si>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</si>
  <si>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</si>
  <si>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</si>
  <si>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</si>
  <si>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</si>
  <si>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</si>
  <si>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</si>
  <si>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</si>
  <si>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</si>
  <si>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</si>
  <si>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</si>
  <si>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</si>
  <si>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</si>
  <si>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</si>
  <si>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</si>
  <si>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</si>
  <si>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</si>
  <si>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</si>
  <si>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</si>
  <si>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</si>
  <si>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</si>
  <si>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</si>
  <si>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</si>
  <si>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</si>
  <si>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</si>
  <si>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</si>
  <si>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</si>
  <si>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</si>
  <si>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</si>
  <si>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</si>
  <si>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</si>
  <si>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</si>
  <si>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</si>
  <si>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</si>
  <si>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</si>
  <si>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</si>
  <si>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</si>
  <si>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</si>
  <si>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</si>
  <si>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</si>
  <si>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</si>
  <si>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</si>
  <si>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</si>
  <si>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</si>
  <si>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</si>
  <si>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</si>
  <si>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</si>
  <si>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</si>
  <si>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</si>
  <si>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</si>
  <si>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</si>
  <si>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</si>
  <si>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</si>
  <si>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</si>
  <si>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</si>
  <si>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</si>
  <si>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</si>
  <si>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</si>
  <si>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</si>
  <si>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</si>
  <si>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</si>
  <si>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</si>
  <si>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</si>
  <si>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</si>
  <si>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</si>
  <si>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</si>
  <si>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</si>
  <si>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</si>
  <si>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</si>
  <si>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</si>
  <si>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</si>
  <si>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</si>
  <si>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</si>
  <si>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</si>
  <si>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</si>
  <si>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</si>
  <si>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</si>
  <si>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</si>
  <si>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</si>
  <si>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</si>
  <si>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</si>
  <si>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</si>
  <si>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</si>
  <si>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</si>
  <si>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</si>
  <si>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</si>
  <si>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</si>
  <si>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</si>
  <si>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</si>
  <si>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</si>
  <si>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</si>
  <si>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</si>
  <si>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</si>
  <si>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</si>
  <si>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</si>
  <si>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</si>
  <si>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</si>
  <si>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</si>
  <si>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</si>
  <si>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</si>
  <si>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</si>
  <si>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</si>
  <si>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</si>
  <si>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</si>
  <si>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</si>
  <si>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</si>
  <si>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</si>
  <si>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</si>
  <si>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</si>
  <si>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</si>
  <si>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</si>
  <si>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</si>
  <si>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</si>
  <si>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</si>
  <si>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</si>
  <si>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</si>
  <si>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</si>
  <si>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</si>
  <si>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</si>
  <si>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</si>
  <si>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</si>
  <si>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</si>
  <si>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</si>
  <si>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</si>
  <si>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</si>
  <si>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</si>
  <si>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</si>
  <si>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</si>
  <si>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</si>
  <si>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</si>
  <si>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</si>
  <si>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</si>
  <si>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</si>
  <si>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</si>
  <si>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</si>
  <si>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</si>
  <si>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</si>
  <si>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</si>
  <si>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</si>
  <si>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</si>
  <si>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</si>
  <si>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</si>
  <si>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</si>
  <si>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</si>
  <si>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</si>
  <si>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</si>
  <si>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</si>
  <si>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</si>
  <si>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</si>
  <si>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</si>
  <si>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</si>
  <si>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</si>
  <si>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</si>
  <si>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</si>
  <si>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</si>
  <si>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</si>
  <si>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</si>
  <si>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</si>
  <si>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</si>
  <si>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</si>
  <si>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</si>
  <si>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</si>
  <si>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</si>
  <si>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</si>
  <si>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</si>
  <si>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</si>
  <si>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</si>
  <si>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</si>
  <si>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</si>
  <si>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</si>
  <si>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</si>
  <si>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</si>
  <si>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</si>
  <si>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</si>
  <si>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</si>
  <si>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</si>
  <si>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</si>
  <si>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</si>
  <si>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</si>
  <si>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</si>
  <si>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</si>
  <si>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</si>
  <si>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</si>
  <si>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</si>
  <si>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</si>
  <si>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</si>
  <si>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</si>
  <si>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</si>
  <si>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</si>
  <si>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</si>
  <si>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</si>
  <si>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</si>
  <si>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</si>
  <si>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</si>
  <si>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</si>
  <si>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</si>
  <si>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</si>
  <si>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</si>
  <si>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</si>
  <si>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</si>
  <si>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</si>
  <si>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</si>
  <si>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</si>
  <si>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</si>
  <si>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</si>
  <si>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</si>
  <si>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</si>
  <si>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</si>
  <si>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</si>
  <si>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</si>
  <si>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</si>
  <si>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</si>
  <si>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</si>
  <si>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</si>
  <si>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</si>
  <si>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</si>
  <si>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</si>
  <si>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</si>
  <si>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</si>
  <si>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</si>
  <si>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</si>
  <si>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</si>
  <si>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</si>
  <si>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</si>
  <si>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</si>
  <si>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</si>
  <si>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</si>
  <si>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</si>
  <si>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</si>
  <si>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</si>
  <si>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</si>
  <si>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</si>
  <si>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</si>
  <si>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</si>
  <si>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</si>
  <si>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</si>
  <si>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</si>
  <si>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</si>
  <si>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</si>
  <si>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</si>
  <si>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</si>
  <si>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</si>
  <si>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</si>
  <si>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</si>
  <si>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</si>
  <si>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</si>
  <si>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</si>
  <si>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</si>
  <si>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</si>
  <si>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</si>
  <si>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</si>
  <si>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</si>
  <si>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</si>
  <si>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</si>
  <si>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</si>
  <si>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</si>
  <si>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</si>
  <si>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</si>
  <si>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</si>
  <si>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</si>
  <si>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</si>
  <si>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</si>
  <si>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</si>
  <si>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</si>
  <si>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</si>
  <si>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</si>
  <si>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</si>
  <si>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</si>
  <si>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</si>
  <si>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</si>
  <si>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</si>
  <si>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</si>
  <si>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</si>
  <si>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</si>
  <si>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</si>
  <si>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</si>
  <si>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</si>
  <si>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</si>
  <si>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</si>
  <si>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</si>
  <si>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</si>
  <si>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</si>
  <si>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</si>
  <si>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</si>
  <si>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</si>
  <si>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</si>
  <si>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</si>
  <si>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</si>
  <si>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</si>
  <si>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</si>
  <si>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</si>
  <si>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</si>
  <si>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</si>
  <si>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</si>
  <si>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</si>
  <si>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</si>
  <si>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</si>
  <si>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</si>
  <si>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</si>
  <si>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</si>
  <si>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</si>
  <si>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</si>
  <si>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</si>
  <si>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</si>
  <si>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</si>
  <si>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</si>
  <si>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</si>
  <si>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</si>
  <si>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</si>
  <si>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</si>
  <si>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</si>
  <si>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</si>
  <si>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</si>
  <si>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</si>
  <si>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</si>
  <si>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</si>
  <si>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</si>
  <si>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</si>
  <si>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</si>
  <si>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</si>
  <si>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</si>
  <si>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</si>
  <si>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</si>
  <si>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</si>
  <si>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</si>
  <si>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</si>
  <si>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</si>
  <si>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</si>
  <si>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</si>
  <si>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</si>
  <si>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</si>
  <si>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</si>
  <si>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</si>
  <si>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</si>
  <si>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</si>
  <si>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</si>
  <si>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</si>
  <si>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</si>
  <si>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</si>
  <si>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</si>
  <si>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</si>
  <si>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</si>
  <si>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</si>
  <si>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</si>
  <si>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</si>
  <si>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</si>
  <si>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</si>
  <si>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</si>
  <si>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</si>
  <si>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</si>
  <si>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</si>
  <si>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</si>
  <si>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</si>
  <si>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</si>
  <si>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</si>
  <si>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</si>
  <si>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</si>
  <si>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</si>
  <si>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</si>
  <si>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</si>
  <si>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</si>
  <si>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</si>
  <si>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</si>
  <si>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</si>
  <si>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</si>
  <si>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</si>
  <si>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</si>
  <si>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</si>
  <si>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</si>
  <si>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</si>
  <si>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</si>
  <si>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</si>
  <si>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</si>
  <si>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</si>
  <si>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</si>
  <si>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</si>
  <si>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</si>
  <si>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</si>
  <si>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</si>
  <si>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</si>
  <si>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</si>
  <si>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</si>
  <si>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</si>
  <si>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</si>
  <si>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</si>
  <si>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</si>
  <si>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</si>
  <si>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</si>
  <si>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</si>
  <si>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</si>
  <si>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</si>
  <si>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</si>
  <si>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</si>
  <si>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</si>
  <si>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</si>
  <si>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</si>
  <si>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</si>
  <si>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</si>
  <si>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</si>
  <si>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</si>
  <si>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</si>
  <si>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</si>
  <si>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</si>
  <si>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</si>
  <si>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</si>
  <si>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</si>
  <si>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</si>
  <si>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</si>
  <si>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</si>
  <si>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</si>
  <si>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</si>
  <si>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</si>
  <si>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</si>
  <si>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</si>
  <si>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</si>
  <si>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</si>
  <si>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</si>
  <si>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</si>
  <si>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</si>
  <si>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</si>
  <si>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</si>
  <si>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</si>
  <si>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</si>
  <si>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</si>
  <si>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</si>
  <si>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</si>
  <si>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</si>
  <si>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</si>
  <si>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</si>
  <si>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</si>
  <si>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</si>
  <si>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</si>
  <si>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</si>
  <si>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</si>
  <si>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</si>
  <si>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</si>
  <si>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</si>
  <si>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</si>
  <si>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</si>
  <si>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</si>
  <si>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</si>
  <si>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</si>
  <si>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</si>
  <si>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</si>
  <si>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</si>
  <si>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</si>
  <si>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</si>
  <si>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</si>
  <si>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</si>
  <si>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</si>
  <si>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</si>
  <si>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</si>
  <si>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</si>
  <si>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</si>
  <si>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</si>
  <si>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</si>
  <si>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</si>
  <si>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</si>
  <si>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</si>
  <si>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</si>
  <si>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</si>
  <si>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</si>
  <si>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</si>
  <si>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</si>
  <si>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</si>
  <si>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</si>
  <si>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</si>
  <si>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</si>
  <si>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</si>
  <si>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</si>
  <si>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</si>
  <si>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</si>
  <si>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</si>
  <si>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</si>
  <si>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</si>
  <si>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</si>
  <si>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</si>
  <si>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</si>
  <si>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</si>
  <si>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</si>
  <si>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</si>
  <si>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</si>
  <si>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</si>
  <si>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</si>
  <si>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</si>
  <si>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</si>
  <si>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</si>
  <si>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</si>
  <si>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</si>
  <si>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</si>
  <si>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</si>
  <si>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</si>
  <si>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</si>
  <si>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</si>
  <si>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</si>
  <si>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</si>
  <si>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</si>
  <si>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</si>
  <si>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</si>
  <si>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</si>
  <si>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</si>
  <si>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</si>
  <si>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</si>
  <si>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</si>
  <si>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</si>
  <si>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</si>
  <si>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</si>
  <si>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</si>
  <si>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</si>
  <si>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</si>
  <si>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</si>
  <si>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</si>
  <si>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</si>
  <si>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</si>
  <si>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</si>
  <si>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</si>
  <si>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</si>
  <si>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</si>
  <si>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</si>
  <si>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</si>
  <si>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</si>
  <si>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</si>
  <si>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</si>
  <si>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</si>
  <si>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</si>
  <si>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</si>
  <si>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</si>
  <si>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</si>
  <si>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</si>
  <si>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</si>
  <si>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</si>
  <si>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</si>
  <si>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</si>
  <si>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</si>
  <si>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</si>
  <si>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</si>
  <si>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</si>
  <si>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</si>
  <si>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</si>
  <si>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</si>
  <si>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</si>
  <si>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</si>
  <si>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</si>
  <si>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</si>
  <si>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</si>
  <si>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</si>
  <si>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</si>
  <si>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</si>
  <si>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</si>
  <si>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</si>
  <si>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</si>
  <si>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</si>
  <si>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</si>
  <si>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</si>
  <si>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</si>
  <si>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</si>
  <si>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</si>
  <si>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</si>
  <si>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</si>
  <si>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</si>
  <si>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</si>
  <si>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</si>
  <si>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</si>
  <si>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</si>
  <si>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</si>
  <si>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</si>
  <si>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</si>
  <si>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</si>
  <si>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</si>
  <si>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</si>
  <si>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</si>
  <si>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</si>
  <si>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</si>
  <si>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</si>
  <si>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</si>
  <si>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</si>
  <si>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</si>
  <si>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</si>
  <si>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</si>
  <si>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</si>
  <si>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</si>
  <si>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</si>
  <si>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</si>
  <si>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</si>
  <si>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</si>
  <si>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</si>
  <si>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</si>
  <si>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</si>
  <si>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</si>
  <si>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</si>
  <si>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</si>
  <si>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</si>
  <si>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</si>
  <si>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</si>
  <si>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</si>
  <si>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</si>
  <si>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</si>
  <si>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</si>
  <si>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</si>
  <si>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</si>
  <si>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</si>
  <si>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</si>
  <si>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</si>
  <si>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</si>
  <si>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</si>
  <si>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</si>
  <si>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</si>
  <si>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</si>
  <si>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</si>
  <si>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</si>
  <si>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</si>
  <si>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</si>
  <si>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</si>
  <si>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</si>
  <si>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</si>
  <si>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</si>
  <si>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</si>
  <si>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</si>
  <si>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</si>
  <si>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</si>
  <si>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</si>
  <si>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</si>
  <si>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</si>
  <si>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</si>
  <si>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</si>
  <si>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</si>
  <si>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</si>
  <si>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</si>
  <si>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</si>
  <si>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</si>
  <si>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</si>
  <si>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</si>
  <si>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</si>
  <si>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</si>
  <si>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</si>
  <si>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</si>
  <si>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</si>
  <si>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</si>
  <si>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</si>
  <si>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</si>
  <si>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</si>
  <si>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</si>
  <si>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</si>
  <si>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</si>
  <si>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</si>
  <si>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</si>
  <si>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</si>
  <si>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</si>
  <si>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</si>
  <si>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</si>
  <si>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</si>
  <si>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</si>
  <si>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</si>
  <si>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</si>
  <si>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</si>
  <si>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</si>
  <si>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</si>
  <si>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</si>
  <si>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</si>
  <si>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</si>
  <si>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</si>
  <si>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</si>
  <si>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</si>
  <si>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</si>
  <si>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</si>
  <si>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</si>
  <si>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</si>
  <si>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</si>
  <si>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</si>
  <si>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</si>
  <si>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</si>
  <si>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</si>
  <si>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</si>
  <si>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</si>
  <si>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</si>
  <si>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</si>
  <si>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</si>
  <si>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</si>
  <si>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</si>
  <si>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</si>
  <si>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</si>
  <si>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</si>
  <si>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</si>
  <si>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</si>
  <si>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</si>
  <si>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</si>
  <si>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</si>
  <si>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</si>
  <si>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</si>
  <si>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</si>
  <si>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</si>
  <si>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</si>
  <si>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</si>
  <si>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</si>
  <si>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</si>
  <si>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</si>
  <si>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</si>
  <si>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</si>
  <si>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</si>
  <si>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</si>
  <si>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</si>
  <si>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</si>
  <si>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</si>
  <si>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</si>
  <si>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</si>
  <si>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</si>
  <si>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</si>
  <si>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</si>
  <si>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</si>
  <si>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</si>
  <si>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</si>
  <si>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</si>
  <si>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</si>
  <si>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</si>
  <si>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</si>
  <si>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</si>
  <si>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</si>
  <si>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</si>
  <si>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</si>
  <si>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</si>
  <si>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</si>
  <si>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</si>
  <si>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</si>
  <si>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</si>
  <si>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</si>
  <si>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</si>
  <si>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</si>
  <si>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</si>
  <si>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</si>
  <si>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</si>
  <si>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</si>
  <si>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</si>
  <si>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</si>
  <si>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</si>
  <si>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</si>
  <si>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</si>
  <si>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</si>
  <si>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</si>
  <si>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</si>
  <si>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</si>
  <si>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</si>
  <si>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</si>
  <si>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</si>
  <si>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</si>
  <si>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</si>
  <si>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</si>
  <si>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</si>
  <si>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</si>
  <si>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</si>
  <si>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</si>
  <si>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</si>
  <si>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</si>
  <si>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</si>
  <si>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</si>
  <si>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</si>
  <si>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</si>
  <si>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</si>
  <si>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</si>
  <si>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</si>
  <si>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</si>
  <si>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</si>
  <si>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</si>
  <si>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</si>
  <si>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</si>
  <si>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</si>
  <si>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</si>
  <si>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</si>
  <si>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</si>
  <si>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</si>
  <si>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</si>
  <si>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</si>
  <si>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</si>
  <si>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</si>
  <si>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</si>
  <si>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</si>
  <si>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</si>
  <si>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</si>
  <si>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</si>
  <si>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</si>
  <si>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</si>
  <si>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</si>
  <si>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</si>
  <si>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</si>
  <si>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</si>
  <si>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</si>
  <si>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</si>
  <si>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</si>
  <si>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</si>
  <si>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</si>
  <si>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</si>
  <si>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</si>
  <si>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</si>
  <si>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</si>
  <si>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</si>
  <si>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</si>
  <si>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</si>
  <si>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</si>
  <si>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</si>
  <si>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</si>
  <si>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</si>
  <si>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</si>
  <si>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</si>
  <si>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</si>
  <si>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</si>
  <si>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</si>
  <si>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</si>
  <si>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</si>
  <si>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</si>
  <si>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</si>
  <si>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</si>
  <si>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</si>
  <si>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</si>
  <si>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</si>
  <si>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</si>
  <si>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</si>
  <si>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</si>
  <si>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</si>
  <si>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</si>
  <si>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</si>
  <si>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</si>
  <si>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</si>
  <si>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</si>
  <si>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</si>
  <si>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</si>
  <si>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</si>
  <si>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</si>
  <si>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</si>
  <si>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</si>
  <si>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</si>
  <si>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</si>
  <si>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</si>
  <si>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</si>
  <si>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</si>
  <si>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</si>
  <si>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</si>
  <si>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</si>
  <si>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</si>
  <si>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</si>
  <si>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</si>
  <si>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</si>
  <si>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</si>
  <si>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</si>
  <si>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</si>
  <si>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</si>
  <si>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</si>
  <si>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</si>
  <si>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</si>
  <si>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</si>
  <si>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</si>
  <si>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</si>
  <si>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</si>
  <si>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</si>
  <si>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</si>
  <si>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</si>
  <si>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</si>
  <si>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</si>
  <si>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</si>
  <si>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</si>
  <si>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</si>
  <si>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</si>
  <si>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</si>
  <si>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</si>
  <si>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</si>
  <si>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</si>
  <si>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</si>
  <si>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</si>
  <si>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</si>
  <si>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</si>
  <si>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</si>
  <si>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</si>
  <si>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</si>
  <si>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</si>
  <si>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</si>
  <si>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</si>
  <si>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</si>
  <si>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</si>
  <si>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</si>
  <si>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</si>
  <si>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</si>
  <si>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</si>
  <si>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</si>
  <si>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</si>
  <si>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</si>
  <si>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</si>
  <si>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</si>
  <si>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</si>
  <si>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</si>
  <si>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</si>
  <si>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</si>
  <si>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</si>
  <si>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</si>
  <si>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</si>
  <si>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</si>
  <si>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</si>
  <si>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</si>
  <si>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</si>
  <si>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</si>
  <si>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</si>
  <si>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</si>
  <si>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</si>
  <si>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</si>
  <si>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</si>
  <si>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</si>
  <si>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</si>
  <si>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</si>
  <si>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</si>
  <si>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</si>
  <si>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</si>
  <si>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</si>
  <si>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</si>
  <si>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</si>
  <si>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</si>
  <si>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</si>
  <si>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</si>
  <si>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</si>
  <si>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</si>
  <si>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</si>
  <si>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</si>
  <si>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</si>
  <si>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</si>
  <si>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</si>
  <si>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</si>
  <si>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</si>
  <si>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</si>
  <si>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</si>
  <si>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</si>
  <si>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</si>
  <si>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</si>
  <si>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</si>
  <si>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</si>
  <si>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</si>
  <si>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</si>
  <si>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</si>
  <si>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</si>
  <si>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</si>
  <si>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</si>
  <si>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</si>
  <si>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</si>
  <si>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</si>
  <si>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</si>
  <si>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</si>
  <si>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</si>
  <si>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</si>
  <si>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</si>
  <si>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</si>
  <si>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</si>
  <si>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</si>
  <si>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</si>
  <si>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</si>
  <si>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</si>
  <si>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</si>
  <si>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</si>
  <si>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</si>
  <si>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</si>
  <si>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</si>
  <si>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</si>
  <si>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</si>
  <si>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</si>
  <si>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</si>
  <si>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</si>
  <si>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</si>
  <si>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</si>
  <si>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</si>
  <si>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</si>
  <si>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</si>
  <si>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</si>
  <si>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</si>
  <si>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</si>
  <si>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</si>
  <si>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</si>
  <si>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</si>
  <si>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</si>
  <si>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</si>
  <si>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</si>
  <si>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</si>
  <si>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</si>
  <si>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</si>
  <si>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</si>
  <si>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</si>
  <si>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</si>
  <si>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</si>
  <si>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</si>
  <si>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</si>
  <si>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</si>
  <si>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</si>
  <si>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</si>
  <si>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</si>
  <si>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</si>
  <si>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</si>
  <si>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</si>
  <si>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</si>
  <si>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</si>
  <si>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</si>
  <si>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</si>
  <si>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</si>
  <si>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</si>
  <si>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</si>
  <si>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</si>
  <si>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</si>
  <si>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</si>
  <si>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</si>
  <si>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</si>
  <si>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</si>
  <si>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</si>
  <si>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</si>
  <si>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</si>
  <si>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</si>
  <si>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</si>
  <si>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</si>
  <si>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</si>
  <si>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</si>
  <si>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</si>
  <si>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</si>
  <si>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</si>
  <si>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</si>
  <si>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</si>
  <si>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</si>
  <si>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</si>
  <si>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</si>
  <si>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</si>
  <si>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</si>
  <si>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</si>
  <si>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</si>
  <si>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</si>
  <si>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</si>
  <si>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</si>
  <si>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</si>
  <si>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</si>
  <si>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</si>
  <si>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</si>
  <si>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</si>
  <si>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</si>
  <si>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</si>
  <si>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</si>
  <si>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</si>
  <si>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</si>
  <si>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</si>
  <si>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</si>
  <si>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</si>
  <si>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</si>
  <si>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</si>
  <si>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</si>
  <si>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</si>
  <si>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</si>
  <si>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</si>
  <si>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</si>
  <si>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</si>
  <si>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</si>
  <si>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</si>
  <si>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</si>
  <si>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</si>
  <si>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</si>
  <si>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</si>
  <si>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</si>
  <si>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</si>
  <si>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</si>
  <si>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</si>
  <si>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</si>
  <si>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</si>
  <si>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</si>
  <si>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</si>
  <si>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</si>
  <si>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</si>
  <si>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</si>
  <si>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</si>
  <si>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</si>
  <si>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</si>
  <si>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</si>
  <si>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</si>
  <si>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</si>
  <si>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</si>
  <si>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</si>
  <si>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</si>
  <si>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</si>
  <si>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</si>
  <si>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</si>
  <si>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</si>
  <si>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</si>
  <si>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</si>
  <si>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</si>
  <si>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</si>
  <si>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</si>
  <si>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</si>
  <si>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</si>
  <si>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</si>
  <si>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</si>
  <si>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</si>
  <si>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</si>
  <si>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</si>
  <si>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</si>
  <si>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</si>
  <si>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</si>
  <si>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</si>
  <si>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</si>
  <si>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</si>
  <si>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</si>
  <si>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</si>
  <si>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</si>
  <si>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</si>
  <si>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</si>
  <si>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</si>
  <si>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</si>
  <si>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</si>
  <si>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</si>
  <si>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</si>
  <si>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</si>
  <si>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</si>
  <si>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</si>
  <si>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</si>
  <si>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</si>
  <si>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</si>
  <si>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</si>
  <si>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</si>
  <si>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</si>
  <si>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</si>
  <si>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</si>
  <si>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</si>
  <si>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</si>
  <si>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</si>
  <si>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</si>
  <si>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</si>
  <si>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</si>
  <si>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</si>
  <si>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</si>
  <si>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</si>
  <si>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</si>
  <si>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</si>
  <si>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</si>
  <si>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</si>
  <si>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</si>
  <si>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</si>
  <si>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</si>
  <si>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</si>
  <si>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</si>
  <si>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</si>
  <si>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</si>
  <si>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</si>
  <si>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</si>
  <si>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</si>
  <si>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</si>
  <si>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</si>
  <si>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</si>
  <si>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</si>
  <si>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</si>
  <si>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</si>
  <si>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</si>
  <si>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</si>
  <si>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</si>
  <si>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</si>
  <si>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</si>
  <si>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</si>
  <si>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</si>
  <si>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</si>
  <si>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</si>
  <si>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</si>
  <si>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</si>
  <si>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</si>
  <si>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</si>
  <si>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</si>
  <si>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</si>
  <si>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</si>
  <si>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</si>
  <si>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</si>
  <si>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</si>
  <si>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</si>
  <si>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</si>
  <si>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</si>
  <si>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</si>
  <si>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</si>
  <si>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</si>
  <si>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</si>
  <si>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</si>
  <si>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</si>
  <si>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</si>
  <si>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</si>
  <si>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</si>
  <si>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</si>
  <si>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</si>
  <si>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</si>
  <si>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</si>
  <si>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</si>
  <si>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</si>
  <si>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</si>
  <si>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</si>
  <si>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</si>
  <si>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</si>
  <si>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</si>
  <si>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</si>
  <si>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</si>
  <si>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</si>
  <si>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</si>
  <si>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</si>
  <si>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</si>
  <si>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</si>
  <si>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</si>
  <si>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</si>
  <si>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</si>
  <si>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</si>
  <si>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</si>
  <si>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</si>
  <si>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</si>
  <si>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</si>
  <si>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</si>
  <si>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</si>
  <si>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</si>
  <si>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</si>
  <si>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</si>
  <si>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</si>
  <si>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</si>
  <si>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</si>
  <si>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</si>
  <si>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</si>
  <si>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</si>
  <si>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</si>
  <si>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</si>
  <si>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</si>
  <si>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</si>
  <si>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</si>
  <si>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</si>
  <si>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</si>
  <si>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</si>
  <si>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</si>
  <si>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</si>
  <si>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</si>
  <si>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</si>
  <si>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</si>
  <si>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</si>
  <si>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</si>
  <si>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</si>
  <si>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</si>
  <si>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</si>
  <si>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</si>
  <si>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</si>
  <si>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</si>
  <si>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</si>
  <si>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</si>
  <si>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</si>
  <si>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</si>
  <si>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</si>
  <si>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</si>
  <si>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</si>
  <si>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</si>
  <si>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</si>
  <si>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</si>
  <si>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</si>
  <si>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</si>
  <si>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</si>
  <si>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</si>
  <si>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</si>
  <si>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</si>
  <si>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</si>
  <si>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</si>
  <si>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</si>
  <si>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</si>
  <si>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</si>
  <si>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</si>
  <si>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</si>
  <si>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</si>
  <si>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</si>
  <si>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</si>
  <si>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</si>
  <si>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</si>
  <si>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</si>
  <si>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</si>
  <si>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</si>
  <si>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</si>
  <si>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</si>
  <si>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</si>
  <si>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</si>
  <si>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</si>
  <si>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</si>
  <si>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</si>
  <si>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</si>
  <si>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</si>
  <si>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</si>
  <si>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</si>
  <si>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</si>
  <si>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</si>
  <si>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</si>
  <si>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</si>
  <si>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</si>
  <si>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</si>
  <si>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</si>
  <si>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</si>
  <si>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</si>
  <si>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</si>
  <si>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</si>
  <si>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</si>
  <si>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</si>
  <si>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</si>
  <si>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</si>
  <si>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</si>
  <si>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</si>
  <si>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</si>
  <si>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</si>
  <si>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</si>
  <si>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</si>
  <si>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</si>
  <si>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</si>
  <si>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</si>
  <si>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</si>
  <si>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</si>
  <si>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</si>
  <si>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</si>
  <si>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</si>
  <si>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</si>
  <si>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</si>
  <si>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</si>
  <si>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</si>
  <si>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</si>
  <si>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</si>
  <si>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</si>
  <si>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</si>
  <si>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</si>
  <si>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</si>
  <si>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</si>
  <si>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</si>
  <si>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</si>
  <si>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</si>
  <si>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</si>
  <si>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</si>
  <si>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</si>
  <si>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</si>
  <si>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</si>
  <si>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</si>
  <si>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</si>
  <si>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</si>
  <si>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</si>
  <si>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</si>
  <si>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</si>
  <si>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</si>
  <si>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</si>
  <si>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</si>
  <si>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</si>
  <si>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</si>
  <si>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</si>
  <si>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</si>
  <si>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</si>
  <si>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</si>
  <si>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</si>
  <si>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</si>
  <si>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</si>
  <si>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</si>
  <si>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</si>
  <si>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</si>
  <si>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</si>
  <si>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</si>
  <si>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</si>
  <si>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</si>
  <si>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</si>
  <si>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</si>
  <si>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</si>
  <si>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</si>
  <si>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</si>
  <si>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</si>
  <si>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</si>
  <si>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</si>
  <si>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</si>
  <si>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</si>
  <si>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</si>
  <si>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</si>
  <si>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</si>
  <si>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</si>
  <si>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</si>
  <si>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</si>
  <si>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</si>
  <si>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</si>
  <si>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</si>
  <si>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</si>
  <si>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</si>
  <si>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</si>
  <si>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</si>
  <si>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</si>
  <si>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</si>
  <si>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</si>
  <si>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</si>
  <si>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</si>
  <si>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</si>
  <si>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</si>
  <si>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</si>
  <si>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</si>
  <si>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</si>
  <si>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</si>
  <si>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</si>
  <si>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</si>
  <si>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</si>
  <si>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</si>
  <si>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</si>
  <si>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</si>
  <si>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</si>
  <si>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</si>
  <si>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</si>
  <si>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</si>
  <si>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</si>
  <si>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</si>
  <si>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</si>
  <si>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</si>
  <si>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</si>
  <si>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</si>
  <si>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</si>
  <si>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</si>
  <si>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</si>
  <si>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</si>
  <si>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</si>
  <si>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</si>
  <si>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</si>
  <si>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</si>
  <si>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</si>
  <si>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</si>
  <si>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</si>
  <si>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</si>
  <si>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</si>
  <si>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</si>
  <si>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</si>
  <si>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</si>
  <si>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</si>
  <si>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</si>
  <si>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</si>
  <si>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</si>
  <si>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</si>
  <si>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</si>
  <si>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</si>
  <si>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</si>
  <si>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</si>
  <si>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</si>
  <si>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</si>
  <si>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</si>
  <si>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</si>
  <si>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</si>
  <si>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</si>
  <si>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</si>
  <si>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</si>
  <si>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</si>
  <si>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</si>
  <si>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</si>
  <si>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</si>
  <si>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</si>
  <si>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</si>
  <si>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</si>
  <si>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</si>
  <si>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</si>
  <si>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</si>
  <si>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</si>
  <si>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</si>
  <si>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</si>
  <si>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</si>
  <si>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</si>
  <si>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</si>
  <si>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</si>
  <si>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</si>
  <si>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</si>
  <si>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</si>
  <si>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</si>
  <si>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</si>
  <si>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</si>
  <si>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</si>
  <si>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</si>
  <si>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</si>
  <si>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</si>
  <si>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</si>
  <si>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</si>
  <si>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</si>
  <si>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</si>
  <si>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</si>
  <si>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</si>
  <si>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</si>
  <si>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</si>
  <si>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</si>
  <si>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</si>
  <si>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</si>
  <si>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</si>
  <si>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</si>
  <si>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</si>
  <si>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</si>
  <si>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</si>
  <si>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</si>
  <si>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</si>
  <si>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</si>
  <si>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</si>
  <si>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</si>
  <si>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</si>
  <si>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</si>
  <si>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</si>
  <si>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</si>
  <si>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</si>
  <si>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</si>
  <si>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</si>
  <si>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</si>
  <si>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</si>
  <si>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</si>
  <si>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</si>
  <si>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</si>
  <si>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</si>
  <si>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</si>
  <si>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</si>
  <si>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</si>
  <si>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</si>
  <si>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</si>
  <si>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</si>
  <si>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</si>
  <si>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</si>
  <si>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</si>
  <si>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</si>
  <si>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</si>
  <si>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</si>
  <si>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</si>
  <si>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</si>
  <si>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</si>
  <si>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</si>
  <si>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</si>
  <si>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</si>
  <si>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</si>
  <si>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</si>
  <si>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</si>
  <si>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</si>
  <si>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</si>
  <si>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</si>
  <si>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</si>
  <si>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</si>
  <si>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</si>
  <si>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</si>
  <si>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</si>
  <si>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</si>
  <si>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</si>
  <si>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</si>
  <si>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</si>
  <si>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</si>
  <si>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</si>
  <si>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</si>
  <si>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</si>
  <si>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</si>
  <si>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</si>
  <si>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</si>
  <si>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</si>
  <si>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</si>
  <si>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</si>
  <si>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</si>
  <si>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</si>
  <si>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</si>
  <si>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</si>
  <si>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</si>
  <si>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</si>
  <si>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</si>
  <si>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</si>
  <si>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</si>
  <si>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</si>
  <si>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</si>
  <si>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</si>
  <si>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</si>
  <si>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</si>
  <si>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</si>
  <si>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</si>
  <si>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</si>
  <si>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</si>
  <si>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</si>
  <si>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</si>
  <si>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</si>
  <si>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</si>
  <si>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</si>
  <si>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</si>
  <si>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</si>
  <si>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</si>
  <si>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</si>
  <si>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</si>
  <si>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</si>
  <si>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</si>
  <si>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</si>
  <si>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</si>
  <si>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</si>
  <si>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</si>
  <si>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</si>
  <si>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</si>
  <si>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</si>
  <si>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</si>
  <si>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</si>
  <si>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</si>
  <si>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</si>
  <si>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</si>
  <si>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</si>
  <si>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</si>
  <si>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</si>
  <si>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</si>
  <si>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</si>
  <si>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</si>
  <si>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</si>
  <si>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</si>
  <si>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</si>
  <si>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</si>
  <si>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</si>
  <si>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</si>
  <si>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</si>
  <si>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</si>
  <si>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</si>
  <si>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</si>
  <si>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</si>
  <si>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</si>
  <si>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</si>
  <si>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</si>
  <si>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</si>
  <si>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</si>
  <si>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</si>
  <si>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</si>
  <si>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</si>
  <si>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</si>
  <si>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</si>
  <si>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</si>
  <si>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</si>
  <si>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</si>
  <si>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</si>
  <si>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</si>
  <si>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</si>
  <si>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</si>
  <si>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</si>
  <si>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</si>
  <si>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</si>
  <si>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</si>
  <si>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</si>
  <si>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</si>
  <si>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</si>
  <si>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</si>
  <si>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</si>
  <si>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</si>
  <si>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</si>
  <si>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</si>
  <si>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</si>
  <si>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</si>
  <si>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</si>
  <si>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</si>
  <si>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</si>
  <si>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</si>
  <si>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</si>
  <si>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</si>
  <si>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</si>
  <si>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</si>
  <si>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</si>
  <si>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</si>
  <si>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</si>
  <si>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</si>
  <si>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</si>
  <si>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</si>
  <si>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</si>
  <si>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</si>
  <si>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</si>
  <si>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</si>
  <si>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</si>
  <si>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</si>
  <si>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</si>
  <si>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</si>
  <si>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</si>
  <si>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</si>
  <si>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</si>
  <si>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</si>
  <si>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</si>
  <si>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</si>
  <si>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</si>
  <si>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</si>
  <si>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</si>
  <si>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</si>
  <si>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</si>
  <si>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</si>
  <si>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</si>
  <si>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</si>
  <si>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</si>
  <si>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</si>
  <si>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</si>
  <si>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</si>
  <si>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</si>
  <si>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</si>
  <si>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</si>
  <si>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</si>
  <si>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</si>
  <si>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</si>
  <si>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</si>
  <si>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</si>
  <si>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</si>
  <si>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</si>
  <si>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</si>
  <si>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</si>
  <si>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</si>
  <si>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</si>
  <si>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</si>
  <si>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</si>
  <si>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</si>
  <si>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</si>
  <si>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</si>
  <si>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</si>
  <si>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</si>
  <si>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</si>
  <si>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</si>
  <si>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</si>
  <si>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</si>
  <si>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</si>
  <si>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</si>
  <si>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</si>
  <si>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</si>
  <si>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</si>
  <si>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</si>
  <si>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</si>
  <si>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</si>
  <si>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</si>
  <si>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</si>
  <si>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</si>
  <si>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</si>
  <si>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</si>
  <si>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</si>
  <si>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</si>
  <si>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</si>
  <si>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</si>
  <si>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</si>
  <si>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</si>
  <si>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</si>
  <si>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</si>
  <si>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</si>
  <si>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</si>
  <si>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</si>
  <si>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</si>
  <si>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</si>
  <si>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</si>
  <si>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</si>
  <si>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</si>
  <si>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</si>
  <si>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</si>
  <si>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</si>
  <si>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</si>
  <si>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</si>
  <si>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</si>
  <si>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</si>
  <si>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</si>
  <si>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</si>
  <si>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</si>
  <si>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</si>
  <si>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</si>
  <si>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</si>
  <si>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</si>
  <si>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</si>
  <si>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</si>
  <si>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</si>
  <si>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</si>
  <si>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</si>
  <si>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</si>
  <si>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</si>
  <si>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</si>
  <si>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</si>
  <si>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</si>
  <si>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</si>
  <si>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</si>
  <si>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</si>
  <si>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</si>
  <si>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</si>
  <si>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</si>
  <si>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</si>
  <si>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</si>
  <si>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</si>
  <si>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</si>
  <si>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</si>
  <si>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</si>
  <si>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</si>
  <si>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</si>
  <si>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</si>
  <si>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</si>
  <si>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</si>
  <si>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</si>
  <si>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</si>
  <si>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</si>
  <si>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</si>
  <si>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</si>
  <si>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</si>
  <si>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</si>
  <si>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</si>
  <si>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</si>
  <si>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</si>
  <si>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</si>
  <si>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</si>
  <si>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</si>
  <si>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</si>
  <si>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</si>
  <si>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</si>
  <si>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</si>
  <si>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</si>
  <si>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</si>
  <si>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</si>
  <si>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</si>
  <si>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</si>
  <si>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</si>
  <si>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</si>
  <si>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</si>
  <si>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</si>
  <si>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</si>
  <si>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</si>
  <si>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</si>
  <si>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</si>
  <si>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</si>
  <si>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</si>
  <si>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</si>
  <si>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</si>
  <si>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</si>
  <si>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</si>
  <si>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</si>
  <si>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</si>
  <si>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</si>
  <si>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</si>
  <si>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</si>
  <si>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</si>
  <si>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</si>
  <si>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</si>
  <si>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</si>
  <si>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</si>
  <si>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</si>
  <si>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</si>
  <si>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</si>
  <si>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</si>
  <si>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</si>
  <si>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</si>
  <si>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</si>
  <si>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</si>
  <si>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</si>
  <si>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</si>
  <si>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</si>
  <si>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</si>
  <si>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</si>
  <si>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</si>
  <si>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</si>
  <si>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</si>
  <si>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</si>
  <si>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</si>
  <si>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</si>
  <si>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</si>
  <si>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</si>
  <si>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</si>
  <si>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</si>
  <si>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</si>
  <si>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</si>
  <si>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</si>
  <si>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</si>
  <si>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</si>
  <si>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</si>
  <si>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</si>
  <si>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</si>
  <si>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</si>
  <si>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</si>
  <si>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</si>
  <si>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</si>
  <si>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</si>
  <si>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</si>
  <si>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</si>
  <si>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</si>
  <si>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</si>
  <si>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</si>
  <si>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</si>
  <si>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</si>
  <si>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</si>
  <si>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</si>
  <si>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</si>
  <si>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</si>
  <si>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</si>
  <si>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</si>
  <si>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</si>
  <si>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</si>
  <si>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</si>
  <si>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</si>
  <si>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</si>
  <si>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</si>
  <si>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</si>
  <si>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</si>
  <si>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</si>
  <si>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</si>
  <si>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</si>
  <si>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</si>
  <si>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</si>
  <si>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</si>
  <si>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</si>
  <si>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</si>
  <si>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</si>
  <si>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</si>
  <si>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</si>
  <si>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</si>
  <si>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</si>
  <si>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</si>
  <si>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</si>
  <si>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</si>
  <si>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</si>
  <si>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</si>
  <si>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</si>
  <si>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</si>
  <si>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</si>
  <si>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</si>
  <si>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</si>
  <si>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</si>
  <si>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</si>
  <si>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</si>
  <si>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</si>
  <si>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</si>
  <si>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</si>
  <si>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</si>
  <si>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</si>
  <si>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</si>
  <si>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</si>
  <si>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</si>
  <si>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</si>
  <si>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</si>
  <si>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</si>
  <si>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</si>
  <si>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</si>
  <si>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</si>
  <si>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</si>
  <si>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</si>
  <si>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</si>
  <si>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</si>
  <si>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</si>
  <si>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</si>
  <si>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</si>
  <si>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</si>
  <si>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</si>
  <si>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</si>
  <si>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</si>
  <si>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</si>
  <si>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</si>
  <si>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</si>
  <si>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</si>
  <si>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</si>
  <si>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</si>
  <si>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</si>
  <si>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</si>
  <si>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</si>
  <si>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</si>
  <si>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</si>
  <si>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</si>
  <si>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</si>
  <si>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</si>
  <si>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</si>
  <si>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</si>
  <si>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</si>
  <si>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</si>
  <si>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</si>
  <si>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</si>
  <si>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</si>
  <si>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</si>
  <si>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</si>
  <si>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</si>
  <si>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</si>
  <si>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</si>
  <si>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</si>
  <si>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</si>
  <si>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</si>
  <si>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</si>
  <si>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</si>
  <si>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</si>
  <si>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</si>
  <si>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</si>
  <si>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</si>
  <si>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</si>
  <si>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</si>
  <si>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</si>
  <si>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</si>
  <si>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</si>
  <si>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</si>
  <si>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</si>
  <si>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</si>
  <si>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</si>
  <si>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</si>
  <si>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</si>
  <si>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</si>
  <si>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</si>
  <si>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</si>
  <si>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</si>
  <si>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</si>
  <si>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</si>
  <si>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</si>
  <si>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</si>
  <si>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</si>
  <si>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</si>
  <si>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</si>
  <si>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</si>
  <si>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</si>
  <si>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</si>
  <si>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</si>
  <si>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</si>
  <si>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</si>
  <si>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</si>
  <si>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</si>
  <si>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</si>
  <si>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</si>
  <si>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</si>
  <si>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</si>
  <si>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</si>
  <si>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</si>
  <si>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</si>
  <si>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</si>
  <si>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</si>
  <si>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</si>
  <si>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</si>
  <si>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</si>
  <si>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</si>
  <si>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</si>
  <si>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</si>
  <si>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</si>
  <si>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</si>
  <si>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</si>
  <si>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</si>
  <si>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</si>
  <si>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</si>
  <si>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</si>
  <si>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</si>
  <si>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</si>
  <si>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</si>
  <si>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</si>
  <si>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</si>
  <si>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</si>
  <si>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</si>
  <si>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</si>
  <si>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</si>
  <si>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</si>
  <si>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</si>
  <si>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</si>
  <si>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</si>
  <si>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</si>
  <si>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</si>
  <si>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</si>
  <si>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</si>
  <si>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</si>
  <si>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</si>
  <si>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</si>
  <si>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</si>
  <si>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</si>
  <si>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</si>
  <si>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</si>
  <si>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</si>
  <si>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</si>
  <si>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</si>
  <si>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</si>
  <si>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</si>
  <si>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</si>
  <si>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</si>
  <si>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</si>
  <si>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</si>
  <si>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</si>
  <si>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</si>
  <si>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</si>
  <si>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</si>
  <si>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</si>
  <si>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</si>
  <si>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</si>
  <si>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</si>
  <si>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</si>
  <si>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</si>
  <si>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</si>
  <si>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</si>
  <si>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</si>
  <si>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</si>
  <si>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</si>
  <si>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</si>
  <si>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</si>
  <si>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</si>
  <si>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</si>
  <si>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</si>
  <si>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</si>
  <si>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</si>
  <si>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</si>
  <si>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</si>
  <si>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</si>
  <si>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</si>
  <si>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</si>
  <si>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</si>
  <si>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</si>
  <si>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</si>
  <si>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</si>
  <si>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</si>
  <si>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</si>
  <si>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</si>
  <si>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</si>
  <si>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</si>
  <si>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</si>
  <si>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</si>
  <si>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</si>
  <si>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</si>
  <si>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</si>
  <si>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</si>
  <si>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</si>
  <si>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</si>
  <si>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</si>
  <si>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</si>
  <si>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</si>
  <si>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</si>
  <si>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</si>
  <si>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</si>
  <si>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</si>
  <si>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</si>
  <si>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</si>
  <si>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</si>
  <si>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</si>
  <si>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</si>
  <si>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</si>
  <si>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</si>
  <si>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</si>
  <si>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</si>
  <si>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</si>
  <si>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</si>
  <si>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</si>
  <si>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</si>
  <si>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</si>
  <si>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</si>
  <si>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</si>
  <si>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</si>
  <si>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</si>
  <si>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</si>
  <si>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</si>
  <si>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</si>
  <si>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</si>
  <si>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</si>
  <si>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</si>
  <si>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</si>
  <si>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</si>
  <si>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</si>
  <si>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</si>
  <si>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</si>
  <si>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</si>
  <si>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</si>
  <si>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</si>
  <si>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</si>
  <si>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</si>
  <si>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</si>
  <si>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</si>
  <si>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</si>
  <si>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</si>
  <si>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</si>
  <si>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</si>
  <si>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</si>
  <si>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</si>
  <si>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</si>
  <si>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</si>
  <si>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</si>
  <si>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</si>
  <si>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</si>
  <si>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</si>
  <si>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</si>
  <si>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</si>
  <si>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</si>
  <si>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</si>
  <si>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</si>
  <si>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</si>
  <si>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</si>
  <si>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</si>
  <si>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</si>
  <si>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</si>
  <si>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</si>
  <si>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</si>
  <si>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</si>
  <si>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</si>
  <si>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</si>
  <si>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</si>
  <si>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</si>
  <si>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</si>
  <si>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</si>
  <si>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</si>
  <si>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</si>
  <si>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</si>
  <si>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</si>
  <si>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</si>
  <si>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</si>
  <si>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</si>
  <si>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</si>
  <si>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</si>
  <si>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</si>
  <si>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</si>
  <si>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</si>
  <si>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</si>
  <si>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</si>
  <si>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</si>
  <si>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</si>
  <si>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</si>
  <si>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</si>
  <si>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</si>
  <si>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</si>
  <si>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</si>
  <si>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</si>
  <si>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</si>
  <si>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</si>
  <si>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</si>
  <si>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</si>
  <si>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</si>
  <si>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</si>
  <si>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</si>
  <si>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</si>
  <si>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</si>
  <si>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</si>
  <si>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</si>
  <si>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</si>
  <si>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</si>
  <si>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</si>
  <si>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</si>
  <si>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</si>
  <si>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</si>
  <si>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</si>
  <si>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</si>
  <si>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</si>
  <si>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</si>
  <si>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</si>
  <si>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</si>
  <si>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</si>
  <si>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</si>
  <si>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</si>
  <si>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</si>
  <si>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</si>
  <si>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</si>
  <si>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</si>
  <si>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</si>
  <si>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</si>
  <si>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</si>
  <si>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</si>
  <si>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</si>
  <si>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</si>
  <si>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</si>
  <si>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</si>
  <si>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</si>
  <si>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</si>
  <si>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</si>
  <si>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</si>
  <si>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</si>
  <si>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</si>
  <si>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</si>
  <si>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</si>
  <si>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</si>
  <si>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</si>
  <si>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</si>
  <si>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</si>
  <si>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</si>
  <si>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</si>
  <si>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</si>
  <si>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</si>
  <si>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</si>
  <si>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</si>
  <si>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</si>
  <si>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</si>
  <si>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</si>
  <si>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</si>
  <si>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</si>
  <si>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</si>
  <si>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</si>
  <si>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</si>
  <si>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</si>
  <si>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</si>
  <si>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</si>
  <si>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</si>
  <si>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</si>
  <si>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</si>
  <si>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</si>
  <si>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</si>
  <si>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</si>
  <si>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</si>
  <si>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</si>
  <si>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</si>
  <si>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</si>
  <si>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</si>
  <si>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</si>
  <si>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</si>
  <si>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</si>
  <si>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</si>
  <si>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</si>
  <si>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</si>
  <si>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</si>
  <si>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</si>
  <si>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</si>
  <si>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</si>
  <si>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</si>
  <si>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</si>
  <si>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</si>
  <si>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</si>
  <si>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</si>
  <si>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</si>
  <si>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</si>
  <si>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</si>
  <si>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</si>
  <si>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</si>
  <si>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</si>
  <si>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</si>
  <si>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</si>
  <si>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</si>
  <si>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</si>
  <si>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</si>
  <si>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</si>
  <si>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</si>
  <si>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</si>
  <si>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</si>
  <si>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</si>
  <si>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</si>
  <si>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</si>
  <si>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</si>
  <si>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</si>
  <si>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</si>
  <si>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</si>
  <si>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</si>
  <si>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</si>
  <si>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</si>
  <si>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</si>
  <si>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</si>
  <si>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</si>
  <si>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</si>
  <si>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</si>
  <si>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</si>
  <si>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</si>
  <si>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</si>
  <si>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</si>
  <si>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</si>
  <si>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</si>
  <si>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</si>
  <si>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</si>
  <si>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</si>
  <si>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</si>
  <si>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</si>
  <si>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</si>
  <si>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</si>
  <si>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</si>
  <si>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</si>
  <si>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</si>
  <si>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</si>
  <si>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</si>
  <si>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</si>
  <si>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</si>
  <si>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</si>
  <si>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</si>
  <si>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</si>
  <si>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</si>
  <si>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</si>
  <si>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</si>
  <si>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</si>
  <si>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</si>
  <si>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</si>
  <si>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</si>
  <si>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</si>
  <si>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</si>
  <si>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</si>
  <si>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</si>
  <si>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</si>
  <si>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</si>
  <si>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</si>
  <si>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</si>
  <si>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</si>
  <si>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</si>
  <si>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</si>
  <si>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</si>
  <si>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</si>
  <si>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</si>
  <si>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</si>
  <si>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</si>
  <si>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</si>
  <si>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</si>
  <si>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</si>
  <si>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</si>
  <si>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</si>
  <si>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</si>
  <si>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</si>
  <si>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</si>
  <si>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</si>
  <si>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</si>
  <si>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</si>
  <si>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</si>
  <si>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</si>
  <si>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</si>
  <si>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</si>
  <si>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</si>
  <si>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</si>
  <si>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</si>
  <si>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</si>
  <si>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</si>
  <si>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</si>
  <si>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</si>
  <si>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</si>
  <si>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</si>
  <si>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</si>
  <si>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</si>
  <si>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</si>
  <si>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</si>
  <si>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</si>
  <si>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</si>
  <si>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</si>
  <si>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</si>
  <si>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</si>
  <si>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</si>
  <si>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</si>
  <si>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</si>
  <si>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</si>
  <si>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</si>
  <si>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</si>
  <si>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</si>
  <si>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</si>
  <si>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</si>
  <si>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</si>
  <si>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</si>
  <si>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</si>
  <si>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</si>
  <si>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</si>
  <si>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</si>
  <si>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</si>
  <si>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</si>
  <si>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</si>
  <si>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</si>
  <si>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</si>
  <si>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</si>
  <si>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</si>
  <si>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</si>
  <si>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</si>
  <si>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</si>
  <si>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</si>
  <si>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</si>
  <si>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</si>
  <si>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</si>
  <si>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</si>
  <si>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</si>
  <si>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</si>
  <si>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</si>
  <si>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</si>
  <si>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</si>
  <si>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</si>
  <si>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</si>
  <si>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</si>
  <si>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</si>
  <si>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</si>
  <si>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</si>
  <si>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</si>
  <si>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</si>
  <si>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</si>
  <si>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</si>
  <si>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</si>
  <si>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</si>
  <si>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</si>
  <si>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</si>
  <si>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</si>
  <si>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</si>
  <si>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</si>
  <si>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</si>
  <si>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</si>
  <si>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</si>
  <si>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</si>
  <si>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</si>
  <si>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</si>
  <si>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</si>
  <si>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</si>
  <si>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</si>
  <si>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</si>
  <si>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</si>
  <si>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</si>
  <si>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</si>
  <si>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</si>
  <si>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</si>
  <si>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</si>
  <si>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</si>
  <si>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</si>
  <si>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</si>
  <si>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</si>
  <si>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</si>
  <si>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</si>
  <si>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</si>
  <si>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</si>
  <si>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</si>
  <si>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</si>
  <si>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</si>
  <si>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</si>
  <si>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</si>
  <si>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</si>
  <si>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</si>
  <si>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</si>
  <si>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</si>
  <si>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</si>
  <si>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</si>
  <si>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</si>
  <si>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</si>
  <si>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</si>
  <si>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</si>
  <si>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</si>
  <si>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</si>
  <si>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</si>
  <si>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</si>
  <si>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</si>
  <si>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</si>
  <si>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</si>
  <si>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</si>
  <si>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</si>
  <si>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</si>
  <si>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</si>
  <si>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</si>
  <si>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</si>
  <si>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</si>
  <si>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</si>
  <si>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</si>
  <si>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</si>
  <si>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</si>
  <si>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</si>
  <si>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</si>
  <si>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</si>
  <si>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</si>
  <si>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</si>
  <si>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</si>
  <si>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</si>
  <si>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</si>
  <si>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</si>
  <si>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</si>
  <si>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</si>
  <si>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</si>
  <si>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</si>
  <si>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</si>
  <si>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</si>
  <si>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</si>
  <si>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</si>
  <si>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</si>
  <si>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</si>
  <si>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</si>
  <si>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</si>
  <si>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</si>
  <si>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</si>
  <si>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</si>
  <si>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</si>
  <si>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</si>
  <si>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</si>
  <si>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</si>
  <si>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</si>
  <si>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</si>
  <si>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</si>
  <si>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</si>
  <si>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</si>
  <si>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</si>
  <si>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</si>
  <si>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</si>
  <si>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</si>
  <si>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</si>
  <si>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</si>
  <si>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</si>
  <si>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</si>
  <si>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</si>
  <si>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</si>
  <si>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</si>
  <si>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</si>
  <si>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</si>
  <si>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</si>
  <si>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</si>
  <si>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</si>
  <si>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</si>
  <si>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</si>
  <si>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</si>
  <si>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</si>
  <si>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</si>
  <si>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</si>
  <si>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</si>
  <si>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</si>
  <si>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</si>
  <si>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</si>
  <si>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</si>
  <si>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</si>
  <si>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</si>
  <si>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</si>
  <si>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</si>
  <si>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</si>
  <si>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</si>
  <si>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</si>
  <si>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</si>
  <si>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</si>
  <si>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</si>
  <si>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</si>
  <si>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</si>
  <si>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</si>
  <si>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</si>
  <si>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</si>
  <si>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</si>
  <si>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</si>
  <si>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</si>
  <si>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</si>
  <si>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</si>
  <si>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</si>
  <si>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</si>
  <si>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</si>
  <si>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</si>
  <si>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</si>
  <si>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</si>
  <si>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</si>
  <si>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</si>
  <si>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</si>
  <si>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</si>
  <si>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</si>
  <si>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</si>
  <si>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</si>
  <si>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</si>
  <si>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</si>
  <si>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</si>
  <si>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</si>
  <si>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</si>
  <si>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</si>
  <si>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</si>
  <si>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</si>
  <si>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</si>
  <si>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</si>
  <si>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</si>
  <si>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</si>
  <si>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</si>
  <si>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</si>
  <si>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</si>
  <si>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</si>
  <si>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</si>
  <si>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</si>
  <si>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</si>
  <si>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</si>
  <si>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</si>
  <si>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</si>
  <si>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</si>
  <si>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</si>
  <si>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</si>
  <si>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</si>
  <si>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</si>
  <si>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</si>
  <si>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</si>
  <si>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</si>
  <si>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</si>
  <si>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</si>
  <si>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</si>
  <si>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</si>
  <si>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</si>
  <si>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</si>
  <si>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</si>
  <si>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</si>
  <si>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</si>
  <si>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</si>
  <si>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</si>
  <si>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</si>
  <si>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</si>
  <si>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</si>
  <si>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</si>
  <si>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</si>
  <si>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</si>
  <si>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</si>
  <si>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</si>
  <si>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</si>
  <si>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</si>
  <si>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</si>
  <si>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</si>
  <si>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</si>
  <si>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</si>
  <si>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</si>
  <si>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</si>
  <si>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</si>
  <si>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</si>
  <si>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</si>
  <si>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</si>
  <si>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</si>
  <si>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</si>
  <si>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</si>
  <si>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</si>
  <si>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</si>
  <si>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</si>
  <si>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</si>
  <si>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</si>
  <si>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</si>
  <si>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</si>
  <si>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</si>
  <si>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</si>
  <si>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</si>
  <si>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</si>
  <si>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</si>
  <si>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</si>
  <si>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</si>
  <si>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</si>
  <si>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</si>
  <si>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</si>
  <si>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</si>
  <si>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</si>
  <si>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</si>
  <si>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</si>
  <si>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</si>
  <si>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</si>
  <si>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</si>
  <si>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</si>
  <si>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</si>
  <si>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</si>
  <si>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</si>
  <si>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</si>
  <si>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</si>
  <si>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</si>
  <si>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</si>
  <si>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</si>
  <si>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</si>
  <si>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</si>
  <si>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</si>
  <si>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</si>
  <si>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</si>
  <si>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</si>
  <si>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</si>
  <si>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</si>
  <si>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</si>
  <si>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</si>
  <si>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</si>
  <si>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</si>
  <si>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</si>
  <si>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</si>
  <si>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</si>
  <si>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</si>
  <si>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</si>
  <si>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</si>
  <si>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</si>
  <si>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</si>
  <si>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</si>
  <si>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</si>
  <si>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</si>
  <si>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</si>
  <si>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</si>
  <si>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</si>
  <si>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</si>
  <si>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</si>
  <si>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</si>
  <si>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</si>
  <si>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</si>
  <si>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</si>
  <si>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</si>
  <si>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</si>
  <si>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</si>
  <si>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</si>
  <si>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</si>
  <si>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</si>
  <si>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</si>
  <si>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</si>
  <si>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</si>
  <si>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</si>
  <si>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</si>
  <si>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</si>
  <si>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</si>
  <si>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</si>
  <si>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</si>
  <si>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</si>
  <si>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</si>
  <si>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</si>
  <si>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</si>
  <si>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</si>
  <si>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</si>
  <si>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</si>
  <si>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</si>
  <si>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</si>
  <si>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</si>
  <si>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</si>
  <si>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</si>
  <si>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</si>
  <si>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</si>
  <si>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</si>
  <si>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</si>
  <si>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</si>
  <si>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</si>
  <si>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</si>
  <si>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</si>
  <si>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</si>
  <si>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</si>
  <si>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</si>
  <si>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</si>
  <si>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</si>
  <si>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</si>
  <si>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</si>
  <si>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</si>
  <si>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</si>
  <si>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</si>
  <si>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</si>
  <si>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</si>
  <si>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</si>
  <si>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</si>
  <si>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</si>
  <si>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</si>
  <si>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</si>
  <si>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</si>
  <si>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</si>
  <si>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</si>
  <si>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</si>
  <si>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</si>
  <si>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</si>
  <si>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</si>
  <si>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</si>
  <si>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</si>
  <si>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</si>
  <si>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</si>
  <si>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</si>
  <si>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</si>
  <si>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</si>
  <si>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</si>
  <si>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</si>
  <si>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</si>
  <si>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</si>
  <si>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</si>
  <si>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</si>
  <si>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</si>
  <si>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</si>
  <si>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</si>
  <si>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</si>
  <si>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</si>
  <si>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</si>
  <si>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</si>
  <si>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</si>
  <si>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</si>
  <si>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</si>
  <si>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</si>
  <si>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</si>
  <si>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</si>
  <si>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</si>
  <si>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</si>
  <si>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</si>
  <si>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</si>
  <si>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</si>
  <si>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</si>
  <si>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</si>
  <si>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</si>
  <si>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</si>
  <si>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</si>
  <si>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</si>
  <si>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</si>
  <si>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</si>
  <si>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</si>
  <si>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</si>
  <si>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</si>
  <si>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</si>
  <si>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</si>
  <si>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</si>
  <si>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</si>
  <si>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</si>
  <si>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</si>
  <si>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</si>
  <si>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</si>
  <si>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</si>
  <si>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</si>
  <si>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</si>
  <si>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</si>
  <si>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</si>
  <si>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</si>
  <si>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</si>
  <si>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</si>
  <si>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</si>
  <si>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</si>
  <si>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</si>
  <si>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</si>
  <si>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</si>
  <si>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</si>
  <si>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</si>
  <si>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</si>
  <si>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</si>
  <si>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</si>
  <si>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</si>
  <si>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</si>
  <si>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</si>
  <si>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</si>
  <si>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</si>
  <si>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</si>
  <si>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</si>
  <si>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</si>
  <si>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</si>
  <si>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</si>
  <si>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</si>
  <si>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</si>
  <si>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</si>
  <si>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</si>
  <si>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</si>
  <si>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</si>
  <si>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</si>
  <si>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</si>
  <si>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</si>
  <si>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</si>
  <si>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</si>
  <si>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</si>
  <si>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</si>
  <si>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</si>
  <si>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</si>
  <si>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</si>
  <si>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</si>
  <si>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</si>
  <si>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</si>
  <si>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</si>
  <si>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</si>
  <si>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</si>
  <si>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</si>
  <si>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</si>
  <si>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</si>
  <si>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</si>
  <si>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</si>
  <si>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</si>
  <si>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</si>
  <si>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</si>
  <si>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</si>
  <si>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</si>
  <si>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</si>
  <si>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</si>
  <si>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</si>
  <si>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</si>
  <si>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</si>
  <si>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</si>
  <si>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</si>
  <si>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</si>
  <si>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</si>
  <si>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</si>
  <si>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</si>
  <si>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</si>
  <si>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</si>
  <si>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</si>
  <si>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</si>
  <si>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</si>
  <si>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</si>
  <si>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</si>
  <si>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</si>
  <si>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</si>
  <si>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</si>
  <si>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</si>
  <si>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</si>
  <si>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</si>
  <si>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</si>
  <si>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</si>
  <si>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</si>
  <si>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</si>
  <si>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</si>
  <si>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</si>
  <si>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</si>
  <si>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</si>
  <si>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</si>
  <si>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</si>
  <si>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</si>
  <si>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</si>
  <si>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</si>
  <si>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</si>
  <si>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</si>
  <si>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</si>
  <si>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</si>
  <si>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</si>
  <si>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</si>
  <si>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</si>
  <si>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</si>
  <si>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</si>
  <si>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</si>
  <si>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</si>
  <si>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</si>
  <si>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</si>
  <si>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</si>
  <si>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</si>
  <si>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</si>
  <si>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</si>
  <si>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</si>
  <si>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</si>
  <si>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</si>
  <si>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</si>
  <si>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</si>
  <si>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</si>
  <si>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</si>
  <si>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</si>
  <si>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</si>
  <si>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</si>
  <si>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</si>
  <si>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</si>
  <si>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</si>
  <si>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</si>
  <si>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</si>
  <si>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</si>
  <si>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</si>
  <si>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</si>
  <si>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</si>
  <si>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</si>
  <si>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</si>
  <si>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</si>
  <si>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</si>
  <si>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</si>
  <si>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</si>
  <si>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</si>
  <si>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</si>
  <si>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</si>
  <si>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</si>
  <si>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</si>
  <si>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</si>
  <si>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</si>
  <si>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</si>
  <si>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</si>
  <si>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</si>
  <si>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</si>
  <si>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</si>
  <si>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</si>
  <si>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</si>
  <si>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</si>
  <si>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</si>
  <si>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</si>
  <si>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</si>
  <si>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</si>
  <si>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</si>
  <si>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</si>
  <si>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</si>
  <si>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</si>
  <si>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</si>
  <si>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</si>
  <si>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</si>
  <si>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</si>
  <si>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</si>
  <si>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</si>
  <si>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</si>
  <si>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</si>
  <si>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</si>
  <si>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</si>
  <si>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</si>
  <si>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</si>
  <si>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</si>
  <si>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</si>
  <si>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</si>
  <si>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</si>
  <si>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</si>
  <si>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</si>
  <si>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</si>
  <si>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</si>
  <si>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</si>
  <si>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</si>
  <si>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</si>
  <si>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</si>
  <si>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</si>
  <si>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</si>
  <si>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</si>
  <si>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</si>
  <si>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</si>
  <si>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</si>
  <si>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</si>
  <si>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</si>
  <si>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</si>
  <si>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</si>
  <si>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</si>
  <si>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</si>
  <si>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</si>
  <si>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</si>
  <si>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</si>
  <si>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</si>
  <si>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</si>
  <si>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</si>
  <si>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</si>
  <si>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</si>
  <si>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</si>
  <si>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</si>
  <si>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</si>
  <si>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</si>
  <si>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</si>
  <si>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</si>
  <si>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</si>
  <si>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</si>
  <si>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</si>
  <si>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</si>
  <si>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</si>
  <si>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</si>
  <si>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</si>
  <si>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</si>
  <si>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</si>
  <si>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</si>
  <si>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</si>
  <si>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</si>
  <si>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</si>
  <si>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</si>
  <si>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</si>
  <si>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</si>
  <si>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</si>
  <si>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</si>
  <si>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</si>
  <si>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</si>
  <si>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</si>
  <si>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</si>
  <si>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</si>
  <si>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</si>
  <si>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</si>
  <si>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</si>
  <si>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</si>
  <si>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</si>
  <si>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</si>
  <si>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</si>
  <si>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</si>
  <si>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</si>
  <si>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</si>
  <si>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</si>
  <si>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</si>
  <si>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</si>
  <si>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</si>
  <si>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</si>
  <si>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</si>
  <si>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</si>
  <si>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</si>
  <si>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</si>
  <si>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</si>
  <si>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</si>
  <si>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</si>
  <si>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</si>
  <si>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</si>
  <si>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</si>
  <si>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</si>
  <si>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</si>
  <si>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</si>
  <si>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</si>
  <si>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</si>
  <si>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</si>
  <si>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</si>
  <si>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</si>
  <si>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</si>
  <si>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</si>
  <si>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</si>
  <si>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</si>
  <si>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</si>
  <si>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</si>
  <si>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</si>
  <si>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</si>
  <si>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</si>
  <si>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</si>
  <si>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</si>
  <si>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</si>
  <si>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</si>
  <si>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</si>
  <si>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</si>
  <si>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</si>
  <si>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</si>
  <si>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</si>
  <si>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</si>
  <si>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</si>
  <si>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</si>
  <si>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</si>
  <si>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</si>
  <si>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</si>
  <si>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</si>
  <si>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</si>
  <si>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</si>
  <si>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</si>
  <si>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</si>
  <si>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</si>
  <si>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</si>
  <si>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</si>
  <si>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</si>
  <si>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</si>
  <si>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</si>
  <si>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</si>
  <si>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</si>
  <si>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</si>
  <si>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</si>
  <si>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</si>
  <si>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</si>
  <si>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</si>
  <si>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</si>
  <si>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</si>
  <si>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</si>
  <si>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</si>
  <si>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</si>
  <si>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</si>
  <si>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</si>
  <si>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</si>
  <si>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</si>
  <si>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</si>
  <si>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</si>
  <si>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</si>
  <si>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</si>
  <si>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</si>
  <si>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</si>
  <si>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</si>
  <si>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</si>
  <si>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</si>
  <si>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</si>
  <si>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</si>
  <si>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</si>
  <si>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</si>
  <si>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</si>
  <si>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</si>
  <si>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</si>
  <si>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</si>
  <si>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</si>
  <si>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</si>
  <si>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</si>
  <si>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</si>
  <si>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</si>
  <si>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</si>
  <si>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</si>
  <si>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</si>
  <si>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</si>
  <si>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</si>
  <si>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</si>
  <si>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</si>
  <si>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</si>
  <si>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</si>
  <si>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</si>
  <si>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</si>
  <si>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</si>
  <si>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</si>
  <si>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</si>
  <si>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</si>
  <si>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</si>
  <si>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</si>
  <si>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</si>
  <si>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</si>
  <si>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</si>
  <si>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</si>
  <si>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</si>
  <si>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</si>
  <si>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</si>
  <si>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</si>
  <si>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</si>
  <si>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</si>
  <si>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</si>
  <si>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</si>
  <si>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</si>
  <si>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</si>
  <si>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</si>
  <si>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</si>
  <si>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</si>
  <si>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</si>
  <si>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</si>
  <si>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</si>
  <si>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</si>
  <si>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</si>
  <si>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</si>
  <si>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</si>
  <si>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</si>
  <si>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</si>
  <si>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</si>
  <si>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</si>
  <si>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</si>
  <si>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</si>
  <si>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</si>
  <si>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</si>
  <si>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</si>
  <si>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</si>
  <si>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</si>
  <si>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</si>
  <si>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</si>
  <si>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</si>
  <si>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</si>
  <si>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</si>
  <si>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</si>
  <si>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</si>
  <si>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</si>
  <si>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</si>
  <si>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</si>
  <si>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</si>
  <si>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</si>
  <si>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</si>
  <si>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</si>
  <si>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</si>
  <si>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</si>
  <si>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</si>
  <si>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</si>
  <si>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</si>
  <si>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</si>
  <si>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</si>
  <si>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</si>
  <si>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</si>
  <si>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</si>
  <si>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</si>
  <si>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</si>
  <si>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</si>
  <si>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</si>
  <si>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</si>
  <si>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</si>
  <si>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</si>
  <si>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</si>
  <si>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</si>
  <si>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</si>
  <si>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</si>
  <si>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</si>
  <si>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</si>
  <si>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</si>
  <si>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</si>
  <si>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</si>
  <si>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</si>
  <si>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</si>
  <si>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</si>
  <si>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</si>
  <si>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</si>
  <si>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</si>
  <si>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</si>
  <si>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</si>
  <si>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</si>
  <si>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</si>
  <si>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</si>
  <si>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</si>
  <si>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</si>
  <si>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</si>
  <si>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</si>
  <si>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</si>
  <si>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</si>
  <si>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</si>
  <si>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</si>
  <si>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</si>
  <si>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</si>
  <si>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</si>
  <si>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</si>
  <si>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</si>
  <si>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</si>
  <si>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</si>
  <si>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</si>
  <si>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</si>
  <si>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</si>
  <si>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</si>
  <si>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</si>
  <si>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</si>
  <si>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</si>
  <si>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</si>
  <si>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</si>
  <si>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</si>
  <si>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</si>
  <si>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</si>
  <si>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</si>
  <si>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</si>
  <si>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</si>
  <si>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</si>
  <si>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</si>
  <si>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</si>
  <si>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</si>
  <si>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</si>
  <si>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</si>
  <si>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</si>
  <si>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</si>
  <si>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</si>
  <si>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</si>
  <si>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</si>
  <si>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</si>
  <si>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</si>
  <si>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</si>
  <si>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</si>
  <si>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</si>
  <si>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</si>
  <si>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</si>
  <si>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</si>
  <si>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</si>
  <si>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</si>
  <si>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</si>
  <si>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</si>
  <si>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</si>
  <si>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</si>
  <si>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</si>
  <si>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</si>
  <si>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</si>
  <si>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</si>
  <si>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</si>
  <si>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</si>
  <si>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</si>
  <si>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</si>
  <si>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</si>
  <si>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</si>
  <si>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</si>
  <si>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</si>
  <si>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</si>
  <si>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</si>
  <si>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</si>
  <si>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</si>
  <si>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</si>
  <si>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</si>
  <si>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</si>
  <si>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</si>
  <si>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</si>
  <si>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</si>
  <si>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</si>
  <si>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</si>
  <si>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</si>
  <si>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</si>
  <si>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</si>
  <si>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</si>
  <si>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</si>
  <si>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</si>
  <si>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</si>
  <si>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</si>
  <si>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</si>
  <si>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</si>
  <si>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</si>
  <si>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</si>
  <si>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</si>
  <si>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</si>
  <si>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</si>
  <si>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</si>
  <si>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</si>
  <si>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</si>
  <si>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</si>
  <si>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</si>
  <si>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</si>
  <si>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</si>
  <si>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</si>
  <si>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</si>
  <si>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</si>
  <si>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</si>
  <si>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</si>
  <si>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</si>
  <si>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</si>
  <si>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</si>
  <si>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</si>
  <si>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</si>
  <si>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</si>
  <si>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</si>
  <si>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</si>
  <si>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</si>
  <si>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</si>
  <si>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</si>
  <si>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</si>
  <si>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</si>
  <si>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</si>
  <si>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</si>
  <si>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</si>
  <si>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</si>
  <si>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</si>
  <si>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</si>
  <si>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</si>
  <si>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</si>
  <si>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</si>
  <si>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</si>
  <si>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</si>
  <si>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</si>
  <si>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</si>
  <si>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</si>
  <si>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</si>
  <si>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</si>
  <si>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</si>
  <si>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</si>
  <si>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</si>
  <si>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</si>
  <si>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</si>
  <si>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</si>
  <si>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</si>
  <si>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</si>
  <si>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</si>
  <si>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</si>
  <si>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</si>
  <si>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</si>
  <si>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</si>
  <si>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</si>
  <si>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</si>
  <si>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</si>
  <si>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</si>
  <si>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</si>
  <si>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</si>
  <si>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</si>
  <si>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</si>
  <si>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</si>
  <si>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</si>
  <si>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</si>
  <si>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</si>
  <si>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</si>
  <si>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</si>
  <si>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</si>
  <si>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</si>
  <si>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</si>
  <si>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</si>
  <si>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</si>
  <si>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</si>
  <si>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</si>
  <si>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</si>
  <si>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</si>
  <si>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</si>
  <si>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</si>
  <si>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</si>
  <si>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</si>
  <si>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</si>
  <si>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</si>
  <si>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</si>
  <si>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</si>
  <si>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</si>
  <si>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</si>
  <si>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</si>
  <si>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</si>
  <si>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</si>
  <si>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</si>
  <si>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</si>
  <si>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</si>
  <si>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</si>
  <si>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</si>
  <si>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</si>
  <si>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</si>
  <si>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</si>
  <si>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</si>
  <si>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</si>
  <si>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</si>
  <si>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</si>
  <si>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</si>
  <si>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</si>
  <si>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</si>
  <si>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</si>
  <si>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</si>
  <si>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</si>
  <si>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</si>
  <si>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</si>
  <si>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</si>
  <si>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</si>
  <si>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</si>
  <si>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</si>
  <si>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</si>
  <si>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</si>
  <si>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</si>
  <si>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</si>
  <si>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</si>
  <si>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</si>
  <si>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</si>
  <si>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</si>
  <si>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</si>
  <si>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</si>
  <si>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</si>
  <si>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</si>
  <si>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</si>
  <si>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</si>
  <si>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</si>
  <si>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</si>
  <si>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</si>
  <si>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</si>
  <si>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</si>
  <si>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</si>
  <si>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</si>
  <si>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</si>
  <si>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</si>
  <si>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</si>
  <si>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</si>
  <si>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</si>
  <si>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</si>
  <si>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</si>
  <si>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</si>
  <si>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</si>
  <si>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</si>
  <si>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</si>
  <si>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</si>
  <si>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</si>
  <si>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</si>
  <si>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</si>
  <si>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</si>
  <si>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</si>
  <si>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</si>
  <si>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</si>
  <si>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</si>
  <si>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</si>
  <si>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</si>
  <si>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</si>
  <si>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</si>
  <si>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</si>
  <si>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</si>
  <si>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</si>
  <si>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</si>
  <si>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</si>
  <si>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</si>
  <si>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</si>
  <si>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</si>
  <si>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</si>
  <si>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</si>
  <si>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</si>
  <si>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</si>
  <si>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</si>
  <si>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</si>
  <si>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</si>
  <si>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</si>
  <si>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</si>
  <si>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</si>
  <si>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</si>
  <si>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</si>
  <si>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</si>
  <si>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</si>
  <si>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</si>
  <si>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</si>
  <si>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</si>
  <si>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</si>
  <si>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</si>
  <si>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</si>
  <si>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</si>
  <si>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</si>
  <si>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</si>
  <si>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</si>
  <si>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</si>
  <si>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</si>
  <si>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</si>
  <si>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</si>
  <si>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</si>
  <si>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</si>
  <si>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</si>
  <si>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</si>
  <si>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</si>
  <si>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</si>
  <si>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</si>
  <si>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</si>
  <si>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</si>
  <si>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</si>
  <si>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</si>
  <si>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</si>
  <si>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</si>
  <si>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</si>
  <si>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</si>
  <si>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</si>
  <si>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</si>
  <si>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</si>
  <si>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</si>
  <si>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</si>
  <si>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</si>
  <si>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</si>
  <si>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</si>
  <si>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</si>
  <si>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</si>
  <si>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</si>
  <si>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</si>
  <si>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</si>
  <si>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</si>
  <si>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</si>
  <si>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</si>
  <si>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</si>
  <si>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</si>
  <si>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</si>
  <si>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</si>
  <si>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</si>
  <si>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</si>
  <si>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</si>
  <si>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</si>
  <si>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</si>
  <si>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</si>
  <si>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</si>
  <si>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</si>
  <si>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</si>
  <si>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</si>
  <si>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</si>
  <si>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</si>
  <si>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</si>
  <si>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</si>
  <si>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</si>
  <si>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</si>
  <si>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</si>
  <si>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</si>
  <si>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</si>
  <si>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</si>
  <si>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</si>
  <si>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</si>
  <si>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</si>
  <si>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</si>
  <si>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</si>
  <si>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</si>
  <si>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</si>
  <si>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</si>
  <si>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</si>
  <si>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</si>
  <si>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</si>
  <si>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</si>
  <si>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</si>
  <si>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</si>
  <si>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</si>
  <si>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</si>
  <si>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</si>
  <si>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</si>
  <si>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</si>
  <si>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</si>
  <si>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</si>
  <si>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</si>
  <si>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</si>
  <si>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</si>
  <si>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</si>
  <si>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</si>
  <si>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</si>
  <si>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</si>
  <si>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</si>
  <si>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</si>
  <si>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</si>
  <si>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</si>
  <si>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</si>
  <si>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</si>
  <si>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</si>
  <si>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</si>
  <si>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</si>
  <si>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</si>
  <si>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</si>
  <si>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</si>
  <si>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</si>
  <si>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</si>
  <si>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</si>
  <si>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</si>
  <si>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</si>
  <si>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</si>
  <si>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</si>
  <si>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</si>
  <si>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</si>
  <si>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</si>
  <si>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</si>
  <si>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</si>
  <si>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</si>
  <si>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</si>
  <si>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</si>
  <si>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</si>
  <si>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</si>
  <si>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</si>
  <si>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</si>
  <si>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</si>
  <si>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</si>
  <si>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</si>
  <si>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</si>
  <si>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</si>
  <si>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</si>
  <si>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</si>
  <si>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</si>
  <si>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</si>
  <si>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</si>
  <si>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</si>
  <si>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</si>
  <si>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</si>
  <si>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</si>
  <si>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</si>
  <si>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</si>
  <si>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</si>
  <si>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</si>
  <si>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</si>
  <si>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</si>
  <si>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</si>
  <si>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</si>
  <si>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</si>
  <si>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</si>
  <si>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</si>
  <si>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</si>
  <si>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</si>
  <si>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</si>
  <si>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</si>
  <si>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</si>
  <si>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</si>
  <si>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</si>
  <si>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</si>
  <si>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</si>
  <si>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</si>
  <si>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</si>
  <si>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</si>
  <si>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</si>
  <si>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</si>
  <si>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</si>
  <si>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</si>
  <si>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</si>
  <si>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</si>
  <si>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</si>
  <si>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</si>
  <si>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</si>
  <si>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</si>
  <si>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</si>
  <si>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</si>
  <si>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</si>
  <si>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</si>
  <si>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</si>
  <si>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</si>
  <si>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</si>
  <si>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</si>
  <si>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</si>
  <si>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</si>
  <si>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</si>
  <si>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</si>
  <si>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</si>
  <si>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</si>
  <si>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</si>
  <si>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</si>
  <si>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</si>
  <si>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</si>
  <si>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</si>
  <si>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</si>
  <si>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</si>
  <si>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</si>
  <si>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</si>
  <si>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</si>
  <si>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</si>
  <si>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</si>
  <si>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</si>
  <si>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</si>
  <si>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</si>
  <si>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</si>
  <si>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</si>
  <si>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</si>
  <si>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</si>
  <si>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</si>
  <si>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</si>
  <si>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</si>
  <si>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</si>
  <si>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</si>
  <si>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</si>
  <si>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</si>
  <si>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</si>
  <si>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</si>
  <si>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</si>
  <si>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</si>
  <si>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</si>
  <si>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</si>
  <si>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</si>
  <si>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</si>
  <si>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</si>
  <si>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</si>
  <si>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</si>
  <si>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</si>
  <si>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</si>
  <si>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</si>
  <si>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</si>
  <si>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</si>
  <si>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</si>
  <si>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</si>
  <si>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</si>
  <si>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</si>
  <si>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</si>
  <si>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</si>
  <si>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</si>
  <si>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</si>
  <si>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</si>
  <si>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</si>
  <si>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</si>
  <si>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</si>
  <si>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</si>
  <si>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</si>
  <si>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</si>
  <si>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</si>
  <si>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</si>
  <si>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</si>
  <si>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</si>
  <si>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</si>
  <si>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</si>
  <si>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</si>
  <si>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</si>
  <si>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</si>
  <si>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</si>
  <si>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</si>
  <si>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</si>
  <si>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</si>
  <si>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</si>
  <si>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</si>
  <si>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</si>
  <si>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</si>
  <si>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</si>
  <si>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</si>
  <si>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</si>
  <si>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</si>
  <si>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</si>
  <si>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</si>
  <si>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</si>
  <si>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</si>
  <si>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</si>
  <si>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</si>
  <si>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</si>
  <si>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</si>
  <si>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</si>
  <si>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</si>
  <si>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</si>
  <si>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</si>
  <si>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</si>
  <si>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</si>
  <si>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</si>
  <si>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</si>
  <si>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</si>
  <si>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</si>
  <si>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</si>
  <si>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</si>
  <si>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</si>
  <si>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</si>
  <si>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</si>
  <si>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</si>
  <si>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</si>
  <si>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</si>
  <si>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</si>
  <si>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</si>
  <si>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</si>
  <si>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</si>
  <si>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</si>
  <si>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</si>
  <si>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</si>
  <si>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</si>
  <si>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</si>
  <si>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</si>
  <si>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</si>
  <si>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</si>
  <si>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</si>
  <si>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</si>
  <si>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</si>
  <si>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</si>
  <si>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</si>
  <si>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</si>
  <si>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</si>
  <si>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</si>
  <si>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</si>
  <si>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</si>
  <si>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</si>
  <si>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</si>
  <si>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</si>
  <si>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</si>
  <si>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</si>
  <si>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</si>
  <si>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</si>
  <si>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</si>
  <si>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</si>
  <si>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</si>
  <si>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</si>
  <si>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</si>
  <si>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</si>
  <si>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</si>
  <si>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</si>
  <si>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</si>
  <si>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</si>
  <si>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</si>
  <si>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</si>
  <si>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</si>
  <si>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</si>
  <si>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</si>
  <si>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</si>
  <si>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</si>
  <si>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</si>
  <si>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</si>
  <si>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</si>
  <si>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</si>
  <si>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</si>
  <si>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</si>
  <si>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</si>
  <si>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</si>
  <si>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</si>
  <si>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</si>
  <si>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</si>
  <si>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</si>
  <si>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</si>
  <si>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</si>
  <si>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</si>
  <si>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</si>
  <si>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</si>
  <si>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</si>
  <si>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</si>
  <si>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</si>
  <si>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</si>
  <si>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</si>
  <si>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</si>
  <si>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</si>
  <si>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</si>
  <si>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</si>
  <si>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</si>
  <si>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</si>
  <si>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</si>
  <si>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</si>
  <si>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</si>
  <si>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</si>
  <si>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</si>
  <si>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</si>
  <si>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</si>
  <si>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</si>
  <si>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</si>
  <si>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</si>
  <si>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</si>
  <si>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</si>
  <si>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</si>
  <si>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</si>
  <si>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</si>
  <si>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</si>
  <si>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</si>
  <si>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</si>
  <si>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</si>
  <si>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</si>
  <si>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</si>
  <si>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</si>
  <si>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</si>
  <si>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</si>
  <si>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</si>
  <si>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</si>
  <si>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</si>
  <si>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</si>
  <si>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</si>
  <si>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</si>
  <si>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</si>
  <si>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</si>
  <si>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</si>
  <si>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</si>
  <si>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</si>
  <si>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</si>
  <si>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</si>
  <si>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</si>
  <si>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</si>
  <si>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</si>
  <si>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</si>
  <si>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</si>
  <si>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</si>
  <si>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</si>
  <si>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</si>
  <si>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</si>
  <si>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</si>
  <si>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</si>
  <si>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</si>
  <si>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</si>
  <si>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</si>
  <si>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</si>
  <si>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</si>
  <si>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</si>
  <si>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</si>
  <si>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</si>
  <si>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</si>
  <si>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</si>
  <si>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</si>
  <si>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</si>
  <si>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</si>
  <si>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</si>
  <si>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</si>
  <si>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</si>
  <si>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</si>
  <si>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</si>
  <si>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</si>
  <si>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</si>
  <si>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</si>
  <si>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</si>
  <si>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</si>
  <si>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</si>
  <si>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</si>
  <si>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</si>
  <si>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</si>
  <si>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</si>
  <si>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</si>
  <si>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</si>
  <si>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</si>
  <si>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</si>
  <si>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</si>
  <si>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</si>
  <si>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</si>
  <si>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</si>
  <si>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</si>
  <si>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</si>
  <si>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</si>
  <si>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</si>
  <si>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</si>
  <si>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</si>
  <si>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</si>
  <si>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</si>
  <si>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</si>
  <si>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</si>
  <si>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</si>
  <si>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</si>
  <si>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</si>
  <si>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</si>
  <si>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</si>
  <si>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</si>
  <si>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</si>
  <si>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</si>
  <si>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</si>
  <si>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</si>
  <si>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</si>
  <si>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</si>
  <si>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</si>
  <si>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</si>
  <si>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</si>
  <si>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</si>
  <si>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</si>
  <si>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</si>
  <si>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</si>
  <si>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</si>
  <si>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</si>
  <si>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</si>
  <si>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</si>
  <si>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</si>
  <si>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</si>
  <si>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</si>
  <si>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</si>
  <si>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</si>
  <si>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</si>
  <si>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</si>
  <si>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</si>
  <si>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</si>
  <si>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</si>
  <si>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</si>
  <si>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</si>
  <si>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</si>
  <si>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</si>
  <si>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</si>
  <si>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</si>
  <si>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</si>
  <si>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</si>
  <si>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</si>
  <si>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</si>
  <si>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</si>
  <si>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</si>
  <si>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</si>
  <si>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</si>
  <si>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</si>
  <si>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</si>
  <si>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</si>
  <si>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</si>
  <si>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</si>
  <si>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</si>
  <si>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</si>
  <si>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</si>
  <si>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</si>
  <si>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</si>
  <si>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</si>
  <si>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</si>
  <si>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</si>
  <si>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</si>
  <si>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</si>
  <si>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</si>
  <si>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</si>
  <si>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</si>
  <si>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</si>
  <si>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</si>
  <si>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</si>
  <si>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</si>
  <si>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</si>
  <si>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</si>
  <si>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</si>
  <si>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</si>
  <si>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</si>
  <si>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</si>
  <si>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</si>
  <si>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</si>
  <si>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</si>
  <si>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</si>
  <si>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</si>
  <si>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</si>
  <si>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</si>
  <si>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</si>
  <si>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</si>
  <si>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</si>
  <si>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</si>
  <si>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</si>
  <si>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</si>
  <si>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</si>
  <si>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</si>
  <si>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</si>
  <si>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</si>
  <si>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</si>
  <si>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</si>
  <si>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</si>
  <si>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</si>
  <si>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</si>
  <si>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</si>
  <si>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</si>
  <si>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</si>
  <si>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</si>
  <si>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</si>
  <si>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</si>
  <si>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</si>
  <si>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</si>
  <si>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</si>
  <si>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</si>
  <si>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</si>
  <si>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</si>
  <si>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</si>
  <si>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</si>
  <si>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</si>
  <si>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</si>
  <si>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</si>
  <si>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</si>
  <si>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</si>
  <si>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</si>
  <si>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</si>
  <si>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</si>
  <si>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</si>
  <si>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</si>
  <si>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</si>
  <si>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</si>
  <si>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</si>
  <si>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</si>
  <si>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</si>
  <si>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</si>
  <si>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</si>
  <si>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</si>
  <si>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</si>
  <si>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</si>
  <si>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</si>
  <si>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</si>
  <si>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</si>
  <si>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</si>
  <si>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</si>
  <si>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</si>
  <si>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</si>
  <si>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</si>
  <si>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</si>
  <si>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</si>
  <si>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</si>
  <si>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</si>
  <si>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</si>
  <si>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</si>
  <si>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</si>
  <si>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</si>
  <si>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</si>
  <si>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</si>
  <si>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</si>
  <si>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</si>
  <si>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</si>
  <si>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</si>
  <si>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</si>
  <si>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</si>
  <si>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</si>
  <si>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</si>
  <si>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</si>
  <si>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</si>
  <si>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</si>
  <si>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</si>
  <si>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</si>
  <si>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</si>
  <si>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</si>
  <si>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</si>
  <si>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</si>
  <si>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</si>
  <si>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</si>
  <si>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</si>
  <si>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</si>
  <si>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</si>
  <si>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</si>
  <si>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</si>
  <si>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</si>
  <si>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</si>
  <si>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</si>
  <si>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</si>
  <si>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</si>
  <si>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</si>
  <si>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</si>
  <si>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</si>
  <si>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</si>
  <si>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</si>
  <si>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</si>
  <si>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</si>
  <si>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</si>
  <si>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</si>
  <si>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</si>
  <si>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</si>
  <si>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</si>
  <si>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</si>
  <si>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</si>
  <si>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</si>
  <si>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</si>
  <si>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</si>
  <si>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</si>
  <si>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</si>
  <si>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</si>
  <si>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</si>
  <si>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</si>
  <si>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</si>
  <si>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</si>
  <si>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</si>
  <si>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</si>
  <si>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</si>
  <si>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</si>
  <si>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</si>
  <si>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</si>
  <si>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</si>
  <si>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</si>
  <si>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</si>
  <si>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</si>
  <si>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</si>
  <si>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</si>
  <si>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</si>
  <si>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</si>
  <si>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</si>
  <si>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</si>
  <si>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</si>
  <si>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</si>
  <si>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</si>
  <si>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</si>
  <si>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</si>
  <si>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</si>
  <si>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</si>
  <si>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</si>
  <si>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</si>
  <si>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</si>
  <si>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</si>
  <si>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</si>
  <si>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</si>
  <si>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</si>
  <si>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</si>
  <si>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</si>
  <si>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</si>
  <si>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</si>
  <si>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</si>
  <si>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</si>
  <si>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</si>
  <si>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</si>
  <si>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</si>
  <si>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</si>
  <si>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</si>
  <si>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</si>
  <si>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</si>
  <si>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</si>
  <si>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</si>
  <si>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</si>
  <si>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</si>
  <si>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</si>
  <si>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</si>
  <si>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</si>
  <si>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</si>
  <si>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</si>
  <si>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</si>
  <si>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</si>
  <si>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</si>
  <si>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</si>
  <si>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</si>
  <si>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</si>
  <si>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</si>
  <si>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</si>
  <si>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</si>
  <si>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</si>
  <si>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</si>
  <si>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</si>
  <si>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</si>
  <si>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</si>
  <si>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</si>
  <si>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</si>
  <si>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</si>
  <si>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</si>
  <si>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</si>
  <si>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</si>
  <si>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</si>
  <si>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</si>
  <si>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</si>
  <si>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</si>
  <si>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</si>
  <si>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</si>
  <si>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</si>
  <si>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</si>
  <si>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</si>
  <si>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</si>
  <si>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</si>
  <si>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</si>
  <si>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</si>
  <si>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</si>
  <si>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</si>
  <si>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</si>
  <si>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</si>
  <si>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</si>
  <si>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</si>
  <si>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</si>
  <si>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</si>
  <si>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</si>
  <si>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</si>
  <si>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</si>
  <si>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</si>
  <si>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</si>
  <si>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</si>
  <si>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</si>
  <si>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</si>
  <si>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</si>
  <si>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</si>
  <si>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</si>
  <si>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</si>
  <si>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</si>
  <si>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</si>
  <si>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</si>
  <si>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</si>
  <si>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</si>
  <si>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</si>
  <si>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</si>
  <si>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</si>
  <si>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</si>
  <si>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</si>
  <si>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</si>
  <si>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</si>
  <si>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</si>
  <si>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</si>
  <si>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</si>
  <si>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</si>
  <si>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</si>
  <si>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</si>
  <si>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</si>
  <si>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</si>
  <si>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</si>
  <si>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</si>
  <si>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</si>
  <si>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</si>
  <si>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</si>
  <si>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</si>
  <si>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</si>
  <si>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</si>
  <si>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</si>
  <si>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</si>
  <si>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</si>
  <si>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</si>
  <si>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</si>
  <si>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</si>
  <si>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</si>
  <si>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</si>
  <si>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</si>
  <si>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</si>
  <si>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</si>
  <si>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</si>
  <si>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</si>
  <si>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</si>
  <si>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</si>
  <si>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</si>
  <si>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</si>
  <si>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</si>
  <si>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</si>
  <si>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</si>
  <si>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</si>
  <si>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</si>
  <si>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</si>
  <si>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</si>
  <si>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</si>
  <si>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</si>
  <si>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</si>
  <si>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</si>
  <si>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</si>
  <si>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</si>
  <si>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</si>
  <si>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</si>
  <si>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</si>
  <si>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</si>
  <si>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</si>
  <si>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</si>
  <si>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</si>
  <si>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</si>
  <si>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</si>
  <si>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</si>
  <si>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</si>
  <si>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</si>
  <si>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</si>
  <si>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</si>
  <si>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</si>
  <si>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</si>
  <si>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</si>
  <si>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</si>
  <si>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</si>
  <si>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</si>
  <si>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</si>
  <si>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</si>
  <si>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</si>
  <si>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</si>
  <si>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</si>
  <si>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</si>
  <si>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</si>
  <si>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</si>
  <si>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</si>
  <si>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</si>
  <si>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</si>
  <si>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</si>
  <si>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</si>
  <si>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</si>
  <si>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</si>
  <si>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</si>
  <si>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</si>
  <si>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</si>
  <si>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</si>
  <si>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</si>
  <si>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</si>
  <si>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</si>
  <si>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</si>
  <si>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</si>
  <si>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</si>
  <si>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</si>
  <si>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</si>
  <si>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</si>
  <si>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</si>
  <si>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</si>
  <si>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</si>
  <si>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</si>
  <si>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</si>
  <si>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</si>
  <si>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</si>
  <si>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</si>
  <si>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</si>
  <si>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</si>
  <si>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</si>
  <si>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</si>
  <si>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</si>
  <si>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</si>
  <si>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</si>
  <si>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</si>
  <si>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</si>
  <si>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</si>
  <si>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</si>
  <si>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</si>
  <si>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</si>
  <si>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</si>
  <si>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</si>
  <si>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</si>
  <si>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</si>
  <si>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</si>
  <si>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</si>
  <si>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</si>
  <si>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</si>
  <si>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</si>
  <si>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</si>
  <si>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</si>
  <si>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</si>
  <si>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</si>
  <si>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</si>
  <si>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</si>
  <si>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</si>
  <si>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</si>
  <si>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</si>
  <si>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</si>
  <si>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</si>
  <si>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</si>
  <si>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</si>
  <si>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</si>
  <si>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</si>
  <si>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</si>
  <si>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</si>
  <si>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</si>
  <si>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</si>
  <si>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</si>
  <si>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</si>
  <si>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</si>
  <si>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</si>
  <si>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</si>
  <si>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</si>
  <si>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</si>
  <si>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</si>
  <si>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</si>
  <si>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</si>
  <si>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</si>
  <si>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</si>
  <si>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</si>
  <si>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</si>
  <si>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</si>
  <si>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</si>
  <si>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</si>
  <si>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</si>
  <si>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</si>
  <si>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</si>
  <si>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</si>
  <si>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</si>
  <si>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</si>
  <si>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</si>
  <si>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</si>
  <si>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</si>
  <si>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</si>
  <si>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</si>
  <si>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</si>
  <si>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</si>
  <si>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</si>
  <si>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</si>
  <si>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</si>
  <si>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</si>
  <si>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</si>
  <si>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</si>
  <si>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</si>
  <si>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</si>
  <si>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</si>
  <si>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</si>
  <si>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</si>
  <si>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</si>
  <si>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</si>
  <si>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</si>
  <si>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</si>
  <si>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</si>
  <si>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</si>
  <si>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</si>
  <si>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</si>
  <si>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</si>
  <si>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</si>
  <si>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</si>
  <si>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</si>
  <si>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</si>
  <si>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</si>
  <si>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</si>
  <si>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</si>
  <si>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</si>
  <si>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</si>
  <si>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</si>
  <si>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</si>
  <si>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</si>
  <si>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</si>
  <si>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</si>
  <si>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</si>
  <si>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</si>
  <si>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</si>
  <si>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</si>
  <si>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</si>
  <si>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</si>
  <si>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</si>
  <si>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</si>
  <si>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</si>
  <si>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</si>
  <si>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</si>
  <si>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</si>
  <si>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</si>
  <si>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</si>
  <si>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</si>
  <si>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</si>
  <si>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</si>
  <si>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</si>
  <si>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</si>
  <si>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</si>
  <si>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</si>
  <si>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</si>
  <si>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</si>
  <si>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</si>
  <si>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</si>
  <si>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</si>
  <si>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</si>
  <si>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</si>
  <si>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</si>
  <si>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</si>
  <si>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</si>
  <si>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</si>
  <si>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</si>
  <si>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</si>
  <si>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</si>
  <si>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</si>
  <si>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</si>
  <si>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</si>
  <si>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</si>
  <si>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</si>
  <si>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</si>
  <si>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</si>
  <si>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</si>
  <si>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</si>
  <si>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</si>
  <si>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</si>
  <si>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</si>
  <si>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</si>
  <si>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</si>
  <si>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</si>
  <si>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</si>
  <si>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</si>
  <si>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</si>
  <si>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</si>
  <si>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</si>
  <si>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</si>
  <si>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</si>
  <si>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</si>
  <si>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</si>
  <si>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</si>
  <si>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</si>
  <si>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</si>
  <si>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</si>
  <si>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</si>
  <si>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</si>
  <si>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</si>
  <si>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</si>
  <si>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</si>
  <si>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</si>
  <si>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</si>
  <si>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</si>
  <si>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</si>
  <si>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</si>
  <si>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</si>
  <si>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</si>
  <si>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</si>
  <si>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</si>
  <si>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</si>
  <si>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</si>
  <si>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</si>
  <si>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</si>
  <si>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</si>
  <si>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</si>
  <si>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</si>
  <si>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</si>
  <si>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</si>
  <si>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</si>
  <si>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</si>
  <si>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</si>
  <si>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</si>
  <si>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</si>
  <si>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</si>
  <si>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</si>
  <si>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</si>
  <si>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</si>
  <si>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</si>
  <si>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</si>
  <si>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</si>
  <si>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</si>
  <si>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</si>
  <si>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</si>
  <si>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</si>
  <si>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</si>
  <si>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</si>
  <si>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</si>
  <si>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</si>
  <si>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</si>
  <si>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</si>
  <si>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</si>
  <si>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</si>
  <si>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</si>
  <si>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</si>
  <si>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</si>
  <si>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</si>
  <si>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</si>
  <si>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</si>
  <si>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</si>
  <si>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</si>
  <si>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</si>
  <si>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</si>
  <si>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</si>
  <si>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</si>
  <si>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</si>
  <si>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</si>
  <si>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</si>
  <si>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</si>
  <si>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</si>
  <si>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</si>
  <si>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</si>
  <si>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</si>
  <si>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</si>
  <si>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</si>
  <si>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</si>
  <si>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</si>
  <si>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</si>
  <si>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</si>
  <si>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</si>
  <si>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</si>
  <si>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</si>
  <si>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</si>
  <si>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</si>
  <si>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</si>
  <si>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</si>
  <si>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</si>
  <si>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</si>
  <si>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</si>
  <si>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</si>
  <si>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</si>
  <si>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</si>
  <si>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</si>
  <si>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</si>
  <si>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</si>
  <si>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</si>
  <si>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</si>
  <si>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</si>
  <si>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</si>
  <si>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</si>
  <si>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</si>
  <si>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</si>
  <si>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</si>
  <si>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</si>
  <si>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</si>
  <si>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</si>
  <si>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</si>
  <si>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</si>
  <si>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</si>
  <si>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</si>
  <si>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</si>
  <si>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</si>
  <si>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</si>
  <si>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</si>
  <si>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</si>
  <si>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</si>
  <si>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</si>
  <si>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</si>
  <si>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</si>
  <si>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</si>
  <si>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</si>
  <si>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</si>
  <si>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</si>
  <si>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</si>
  <si>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</si>
  <si>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</si>
  <si>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</si>
  <si>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</si>
  <si>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</si>
  <si>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</si>
  <si>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</si>
  <si>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</si>
  <si>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</si>
  <si>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</si>
  <si>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</si>
  <si>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</si>
  <si>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</si>
  <si>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</si>
  <si>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</si>
  <si>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</si>
  <si>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</si>
  <si>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</si>
  <si>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</si>
  <si>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</si>
  <si>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</si>
  <si>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</si>
  <si>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</si>
  <si>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</si>
  <si>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</si>
  <si>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</si>
  <si>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</si>
  <si>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</si>
  <si>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</si>
  <si>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</si>
  <si>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</si>
  <si>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</si>
  <si>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</si>
  <si>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</si>
  <si>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</si>
  <si>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</si>
  <si>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</si>
  <si>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</si>
  <si>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</si>
  <si>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</si>
  <si>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</si>
  <si>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</si>
  <si>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</si>
  <si>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</si>
  <si>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</si>
  <si>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</si>
  <si>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</si>
  <si>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</si>
  <si>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</si>
  <si>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</si>
  <si>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</si>
  <si>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</si>
  <si>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</si>
  <si>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</si>
  <si>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</si>
  <si>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</si>
  <si>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</si>
  <si>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</si>
  <si>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</si>
  <si>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</si>
  <si>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</si>
  <si>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</si>
  <si>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</si>
  <si>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</si>
  <si>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</si>
  <si>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</si>
  <si>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</si>
  <si>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</si>
  <si>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</si>
  <si>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</si>
  <si>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</si>
  <si>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</si>
  <si>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</si>
  <si>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</si>
  <si>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</si>
  <si>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</si>
  <si>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</si>
  <si>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</si>
  <si>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</si>
  <si>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</si>
  <si>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</si>
  <si>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</si>
  <si>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</si>
  <si>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</si>
  <si>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</si>
  <si>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</si>
  <si>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</si>
  <si>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</si>
  <si>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</si>
  <si>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</si>
  <si>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</si>
  <si>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</si>
  <si>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</si>
  <si>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</si>
  <si>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</si>
  <si>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</si>
  <si>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</si>
  <si>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</si>
  <si>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</si>
  <si>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</si>
  <si>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</si>
  <si>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</si>
  <si>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</si>
  <si>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</si>
  <si>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</si>
  <si>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</si>
  <si>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</si>
  <si>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</si>
  <si>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</si>
  <si>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</si>
  <si>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</si>
  <si>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</si>
  <si>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</si>
  <si>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</si>
  <si>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</si>
  <si>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</si>
  <si>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</si>
  <si>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</si>
  <si>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</si>
  <si>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</si>
  <si>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</si>
  <si>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</si>
  <si>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</si>
  <si>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</si>
  <si>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</si>
  <si>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</si>
  <si>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</si>
  <si>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</si>
  <si>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</si>
  <si>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</si>
  <si>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</si>
  <si>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</si>
  <si>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</si>
  <si>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</si>
  <si>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</si>
  <si>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</si>
  <si>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</si>
  <si>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</si>
  <si>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</si>
  <si>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</si>
  <si>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</si>
  <si>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</si>
  <si>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</si>
  <si>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</si>
  <si>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</si>
  <si>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</si>
  <si>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</si>
  <si>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</si>
  <si>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</si>
  <si>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</si>
  <si>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</si>
  <si>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</si>
  <si>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</si>
  <si>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</si>
  <si>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</si>
  <si>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</si>
  <si>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</si>
  <si>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</si>
  <si>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</si>
  <si>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</si>
  <si>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</si>
  <si>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</si>
  <si>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</si>
  <si>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</si>
  <si>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</si>
  <si>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</si>
  <si>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</si>
  <si>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</si>
  <si>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</si>
  <si>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</si>
  <si>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</si>
  <si>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</si>
  <si>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</si>
  <si>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</si>
  <si>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</si>
  <si>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</si>
  <si>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</si>
  <si>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</si>
  <si>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</si>
  <si>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</si>
  <si>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</si>
  <si>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</si>
  <si>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</si>
  <si>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</si>
  <si>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</si>
  <si>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</si>
  <si>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</si>
  <si>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</si>
  <si>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</si>
  <si>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</si>
  <si>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</si>
  <si>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</si>
  <si>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</si>
  <si>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</si>
  <si>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</si>
  <si>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</si>
  <si>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</si>
  <si>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</si>
  <si>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</si>
  <si>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</si>
  <si>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</si>
  <si>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</si>
  <si>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</si>
  <si>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</si>
  <si>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</si>
  <si>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</si>
  <si>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</si>
  <si>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</si>
  <si>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</si>
  <si>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</si>
  <si>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</si>
  <si>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</si>
  <si>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</si>
  <si>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</si>
  <si>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</si>
  <si>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</si>
  <si>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</si>
  <si>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</si>
  <si>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</si>
  <si>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</si>
  <si>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</si>
  <si>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</si>
  <si>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</si>
  <si>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</si>
  <si>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</si>
  <si>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</si>
  <si>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</si>
  <si>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</si>
  <si>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</si>
  <si>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</si>
  <si>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</si>
  <si>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</si>
  <si>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</si>
  <si>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</si>
  <si>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</si>
  <si>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</si>
  <si>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</si>
  <si>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</si>
  <si>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</si>
  <si>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</si>
  <si>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</si>
  <si>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</si>
  <si>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</si>
  <si>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</si>
  <si>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</si>
  <si>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</si>
  <si>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</si>
  <si>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</si>
  <si>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</si>
  <si>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</si>
  <si>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</si>
  <si>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</si>
  <si>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</si>
  <si>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</si>
  <si>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</si>
  <si>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</si>
  <si>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</si>
  <si>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</si>
  <si>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</si>
  <si>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</si>
  <si>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</si>
  <si>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</si>
  <si>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</si>
  <si>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</si>
  <si>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</si>
  <si>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</si>
  <si>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</si>
  <si>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</si>
  <si>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</si>
  <si>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</si>
  <si>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</si>
  <si>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</si>
  <si>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</si>
  <si>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</si>
  <si>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</si>
  <si>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</si>
  <si>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</si>
  <si>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</si>
  <si>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</si>
  <si>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</si>
  <si>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</si>
  <si>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</si>
  <si>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</si>
  <si>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</si>
  <si>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</si>
  <si>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</si>
  <si>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</si>
  <si>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</si>
  <si>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</si>
  <si>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</si>
  <si>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</si>
  <si>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</si>
  <si>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</si>
  <si>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</si>
  <si>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</si>
  <si>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</si>
  <si>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</si>
  <si>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</si>
  <si>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</si>
  <si>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</si>
  <si>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</si>
  <si>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</si>
  <si>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</si>
  <si>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</si>
  <si>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</si>
  <si>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</si>
  <si>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</si>
  <si>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</si>
  <si>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</si>
  <si>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</si>
  <si>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</si>
  <si>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</si>
  <si>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</si>
  <si>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</si>
  <si>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</si>
  <si>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</si>
  <si>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</si>
  <si>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</si>
  <si>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</si>
  <si>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</si>
  <si>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</si>
  <si>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</si>
  <si>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</si>
  <si>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</si>
  <si>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</si>
  <si>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</si>
  <si>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</si>
  <si>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</si>
  <si>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</si>
  <si>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</si>
  <si>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</si>
  <si>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</si>
  <si>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</si>
  <si>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</si>
  <si>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</si>
  <si>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</si>
  <si>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</si>
  <si>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</si>
  <si>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</si>
  <si>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</si>
  <si>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</si>
  <si>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</si>
  <si>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</si>
  <si>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</si>
  <si>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</si>
  <si>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</si>
  <si>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</si>
  <si>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</si>
  <si>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</si>
  <si>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</si>
  <si>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</si>
  <si>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</si>
  <si>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</si>
  <si>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</si>
  <si>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</si>
  <si>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</si>
  <si>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</si>
  <si>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</si>
  <si>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</si>
  <si>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</si>
  <si>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</si>
  <si>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</si>
  <si>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</si>
  <si>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</si>
  <si>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</si>
  <si>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</si>
  <si>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</si>
  <si>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</si>
  <si>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</si>
  <si>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</si>
  <si>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</si>
  <si>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</si>
  <si>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</si>
  <si>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</si>
  <si>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</si>
  <si>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</si>
  <si>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</si>
  <si>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</si>
  <si>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</si>
  <si>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</si>
  <si>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</si>
  <si>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</si>
  <si>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</si>
  <si>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</si>
  <si>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</si>
  <si>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</si>
  <si>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</si>
  <si>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</si>
  <si>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</si>
  <si>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</si>
  <si>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</si>
  <si>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</si>
  <si>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</si>
  <si>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</si>
  <si>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</si>
  <si>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</si>
  <si>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</si>
  <si>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</si>
  <si>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</si>
  <si>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</si>
  <si>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</si>
  <si>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</si>
  <si>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</si>
  <si>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</si>
  <si>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</si>
  <si>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</si>
  <si>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</si>
  <si>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</si>
  <si>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</si>
  <si>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</si>
  <si>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</si>
  <si>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</si>
  <si>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</si>
  <si>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</si>
  <si>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</si>
  <si>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</si>
  <si>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</si>
  <si>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</si>
  <si>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</si>
  <si>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</si>
  <si>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</si>
  <si>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</si>
  <si>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</si>
  <si>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</si>
  <si>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</si>
  <si>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</si>
  <si>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</si>
  <si>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</si>
  <si>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</si>
  <si>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</si>
  <si>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</si>
  <si>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</si>
  <si>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</si>
  <si>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</si>
  <si>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</si>
  <si>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</si>
  <si>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</si>
  <si>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</si>
  <si>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</si>
  <si>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</si>
  <si>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</si>
  <si>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</si>
  <si>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</si>
  <si>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</si>
  <si>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</si>
  <si>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</si>
  <si>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</si>
  <si>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</si>
  <si>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</si>
  <si>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</si>
  <si>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</si>
  <si>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</si>
  <si>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</si>
  <si>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</si>
  <si>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</si>
  <si>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</si>
  <si>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</si>
  <si>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</si>
  <si>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</si>
  <si>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</si>
  <si>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</si>
  <si>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</si>
  <si>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</si>
  <si>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</si>
  <si>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</si>
  <si>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</si>
  <si>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</si>
  <si>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</si>
  <si>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</si>
  <si>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</si>
  <si>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</si>
  <si>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</si>
  <si>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</si>
  <si>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</si>
  <si>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</si>
  <si>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</si>
  <si>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</si>
  <si>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</si>
  <si>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</si>
  <si>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</si>
  <si>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</si>
  <si>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</si>
  <si>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</si>
  <si>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</si>
  <si>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</si>
  <si>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</si>
  <si>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</si>
  <si>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</si>
  <si>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</si>
  <si>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</si>
  <si>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</si>
  <si>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</si>
  <si>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</si>
  <si>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</si>
  <si>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</si>
  <si>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</si>
  <si>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</si>
  <si>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</si>
  <si>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</si>
  <si>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</si>
  <si>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</si>
  <si>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</si>
  <si>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</si>
  <si>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</si>
  <si>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</si>
  <si>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</si>
  <si>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</si>
  <si>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</si>
  <si>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</si>
  <si>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</si>
  <si>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</si>
  <si>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</si>
  <si>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</si>
  <si>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</si>
  <si>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</si>
  <si>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</si>
  <si>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</si>
  <si>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</si>
  <si>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</si>
  <si>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</si>
  <si>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</si>
  <si>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</si>
  <si>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</si>
  <si>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</si>
  <si>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</si>
  <si>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</si>
  <si>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</si>
  <si>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</si>
  <si>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</si>
  <si>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</si>
  <si>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</si>
  <si>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</si>
  <si>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</si>
  <si>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</si>
  <si>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</si>
  <si>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</si>
  <si>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</si>
  <si>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</si>
  <si>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</si>
  <si>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</si>
  <si>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</si>
  <si>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</si>
  <si>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</si>
  <si>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</si>
  <si>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</si>
  <si>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</si>
  <si>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</si>
  <si>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</si>
  <si>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</si>
  <si>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</si>
  <si>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</si>
  <si>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</si>
  <si>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</si>
  <si>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</si>
  <si>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</si>
  <si>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</si>
  <si>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</si>
  <si>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</si>
  <si>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</si>
  <si>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</si>
  <si>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</si>
  <si>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</si>
  <si>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</si>
  <si>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</si>
  <si>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</si>
  <si>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</si>
  <si>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</si>
  <si>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</si>
  <si>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</si>
  <si>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</si>
  <si>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</si>
  <si>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</si>
  <si>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</si>
  <si>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</si>
  <si>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</si>
  <si>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</si>
  <si>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</si>
  <si>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</si>
  <si>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</si>
  <si>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</si>
  <si>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</si>
  <si>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</si>
  <si>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</si>
  <si>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</si>
  <si>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</si>
  <si>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</si>
  <si>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</si>
  <si>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</si>
  <si>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</si>
  <si>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</si>
  <si>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</si>
  <si>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</si>
  <si>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</si>
  <si>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</si>
  <si>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</si>
  <si>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</si>
  <si>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</si>
  <si>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</si>
  <si>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</si>
  <si>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</si>
  <si>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</si>
  <si>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</si>
  <si>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</si>
  <si>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</si>
  <si>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</si>
  <si>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</si>
  <si>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</si>
  <si>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</si>
  <si>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</si>
  <si>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</si>
  <si>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</si>
  <si>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</si>
  <si>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</si>
  <si>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</si>
  <si>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</si>
  <si>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</si>
  <si>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</si>
  <si>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</si>
  <si>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</si>
  <si>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</si>
  <si>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</si>
  <si>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</si>
  <si>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</si>
  <si>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</si>
  <si>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</si>
  <si>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</si>
  <si>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</si>
  <si>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</si>
  <si>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</si>
  <si>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</si>
  <si>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</si>
  <si>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</si>
  <si>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</si>
  <si>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</si>
  <si>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</si>
  <si>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</si>
  <si>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</si>
  <si>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</si>
  <si>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</si>
  <si>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</si>
  <si>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</si>
  <si>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</si>
  <si>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</si>
  <si>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</si>
  <si>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</si>
  <si>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</si>
  <si>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</si>
  <si>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</si>
  <si>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</si>
  <si>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</si>
  <si>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</si>
  <si>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</si>
  <si>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</si>
  <si>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</si>
  <si>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</si>
  <si>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</si>
  <si>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</si>
  <si>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</si>
  <si>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</si>
  <si>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</si>
  <si>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</si>
  <si>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</si>
  <si>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</si>
  <si>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</si>
  <si>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</si>
  <si>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</si>
  <si>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</si>
  <si>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</si>
  <si>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</si>
  <si>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</si>
  <si>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</si>
  <si>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</si>
  <si>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</si>
  <si>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</si>
  <si>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</si>
  <si>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</si>
  <si>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</si>
  <si>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</si>
  <si>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</si>
  <si>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</si>
  <si>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</si>
  <si>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</si>
  <si>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</si>
  <si>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</si>
  <si>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</si>
  <si>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</si>
  <si>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</si>
  <si>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</si>
  <si>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</si>
  <si>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</si>
  <si>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</si>
  <si>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</si>
  <si>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</si>
  <si>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</si>
  <si>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</si>
  <si>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</si>
  <si>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</si>
  <si>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</si>
  <si>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</si>
  <si>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</si>
  <si>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</si>
  <si>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</si>
  <si>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</si>
  <si>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</si>
  <si>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</si>
  <si>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</si>
  <si>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</si>
  <si>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</si>
  <si>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</si>
  <si>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</si>
  <si>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</si>
  <si>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</si>
  <si>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</si>
  <si>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</si>
  <si>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</si>
  <si>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</si>
  <si>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</si>
  <si>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</si>
  <si>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</si>
  <si>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</si>
  <si>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</si>
  <si>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</si>
  <si>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</si>
  <si>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</si>
  <si>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</si>
  <si>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</si>
  <si>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</si>
  <si>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</si>
  <si>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</si>
  <si>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</si>
  <si>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</si>
  <si>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</si>
  <si>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</si>
  <si>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</si>
  <si>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</si>
  <si>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</si>
  <si>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</si>
  <si>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</si>
  <si>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</si>
  <si>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</si>
  <si>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</si>
  <si>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</si>
  <si>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</si>
  <si>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</si>
  <si>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</si>
  <si>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</si>
  <si>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</si>
  <si>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</si>
  <si>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</si>
  <si>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</si>
  <si>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</si>
  <si>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</si>
  <si>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</si>
  <si>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</si>
  <si>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</si>
  <si>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</si>
  <si>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</si>
  <si>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</si>
  <si>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</si>
  <si>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</si>
  <si>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</si>
  <si>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</si>
  <si>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</si>
  <si>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</si>
  <si>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</si>
  <si>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</si>
  <si>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</si>
  <si>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</si>
  <si>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</si>
  <si>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</si>
  <si>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</si>
  <si>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</si>
  <si>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</si>
  <si>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</si>
  <si>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</si>
  <si>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</si>
  <si>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</si>
  <si>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</si>
  <si>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</si>
  <si>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</si>
  <si>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</si>
  <si>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</si>
  <si>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</si>
  <si>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</si>
  <si>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</si>
  <si>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</si>
  <si>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</si>
  <si>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</si>
  <si>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</si>
  <si>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</si>
  <si>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</si>
  <si>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</si>
  <si>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</si>
  <si>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</si>
  <si>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</si>
  <si>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</si>
  <si>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</si>
  <si>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</si>
  <si>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</si>
  <si>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</si>
  <si>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</si>
  <si>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</si>
  <si>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</si>
  <si>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</si>
  <si>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</si>
  <si>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</si>
  <si>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</si>
  <si>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</si>
  <si>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</si>
  <si>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</si>
  <si>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</si>
  <si>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</si>
  <si>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</si>
  <si>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</si>
  <si>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</si>
  <si>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</si>
  <si>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</si>
  <si>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</si>
  <si>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</si>
  <si>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</si>
  <si>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</si>
  <si>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</si>
  <si>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</si>
  <si>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</si>
  <si>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</si>
  <si>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</si>
  <si>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</si>
  <si>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</si>
  <si>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</si>
  <si>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</si>
  <si>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</si>
  <si>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</si>
  <si>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</si>
  <si>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</si>
  <si>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</si>
  <si>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</si>
  <si>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</si>
  <si>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</si>
  <si>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</si>
  <si>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</si>
  <si>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</si>
  <si>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</si>
  <si>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</si>
  <si>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</si>
  <si>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</si>
  <si>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</si>
  <si>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</si>
  <si>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</si>
  <si>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</si>
  <si>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</si>
  <si>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</si>
  <si>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</si>
  <si>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</si>
  <si>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</si>
  <si>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</si>
  <si>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</si>
  <si>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</si>
  <si>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</si>
  <si>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</si>
  <si>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</si>
  <si>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</si>
  <si>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</si>
  <si>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</si>
  <si>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</si>
  <si>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</si>
  <si>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</si>
  <si>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</si>
  <si>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</si>
  <si>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</si>
  <si>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</si>
  <si>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</si>
  <si>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</si>
  <si>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</si>
  <si>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</si>
  <si>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</si>
  <si>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</si>
  <si>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</si>
  <si>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</si>
  <si>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</si>
  <si>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</si>
  <si>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</si>
  <si>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</si>
  <si>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</si>
  <si>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</si>
  <si>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</si>
  <si>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</si>
  <si>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</si>
  <si>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</si>
  <si>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</si>
  <si>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</si>
  <si>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</si>
  <si>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</si>
  <si>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</si>
  <si>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</si>
  <si>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</si>
  <si>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</si>
  <si>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</si>
  <si>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</si>
  <si>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</si>
  <si>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</si>
  <si>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</si>
  <si>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</si>
  <si>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</si>
  <si>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</si>
  <si>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</si>
  <si>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</si>
  <si>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</si>
  <si>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</si>
  <si>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</si>
  <si>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</si>
  <si>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</si>
  <si>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</si>
  <si>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</si>
  <si>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</si>
  <si>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</si>
  <si>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</si>
  <si>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</si>
  <si>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</si>
  <si>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</si>
  <si>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</si>
  <si>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</si>
  <si>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</si>
  <si>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</si>
  <si>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</si>
  <si>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</si>
  <si>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</si>
  <si>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</si>
  <si>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</si>
  <si>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</si>
  <si>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</si>
  <si>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</si>
  <si>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</si>
  <si>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</si>
  <si>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</si>
  <si>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</si>
  <si>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</si>
  <si>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</si>
  <si>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</si>
  <si>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</si>
  <si>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</si>
  <si>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</si>
  <si>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</si>
  <si>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</si>
  <si>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</si>
  <si>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</si>
  <si>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</si>
  <si>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</si>
  <si>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</si>
  <si>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</si>
  <si>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</si>
  <si>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</si>
  <si>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</si>
  <si>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</si>
  <si>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</si>
  <si>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</si>
  <si>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</si>
  <si>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</si>
  <si>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</si>
  <si>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</si>
  <si>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</si>
  <si>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</si>
  <si>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</si>
  <si>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</si>
  <si>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</si>
  <si>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</si>
  <si>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</si>
  <si>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</si>
  <si>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</si>
  <si>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</si>
  <si>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</si>
  <si>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</si>
  <si>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</si>
  <si>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</si>
  <si>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</si>
  <si>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</si>
  <si>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</si>
  <si>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</si>
  <si>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</si>
  <si>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</si>
  <si>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</si>
  <si>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</si>
  <si>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</si>
  <si>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</si>
  <si>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</si>
  <si>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</si>
  <si>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</si>
  <si>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</si>
  <si>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</si>
  <si>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</si>
  <si>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</si>
  <si>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</si>
  <si>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</si>
  <si>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</si>
  <si>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</si>
  <si>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</si>
  <si>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</si>
  <si>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</si>
  <si>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</si>
  <si>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</si>
  <si>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</si>
  <si>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</si>
  <si>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</si>
  <si>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</si>
  <si>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</si>
  <si>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</si>
  <si>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</si>
  <si>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</si>
  <si>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</si>
  <si>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</si>
  <si>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</si>
  <si>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</si>
  <si>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</si>
  <si>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</si>
  <si>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</si>
  <si>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</si>
  <si>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</si>
  <si>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</si>
  <si>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</si>
  <si>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</si>
  <si>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</si>
  <si>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</si>
  <si>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</si>
  <si>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</si>
  <si>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</si>
  <si>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</si>
  <si>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</si>
  <si>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</si>
  <si>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</si>
  <si>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</si>
  <si>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</si>
  <si>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</si>
  <si>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</si>
  <si>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</si>
  <si>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</si>
  <si>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</si>
  <si>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</si>
  <si>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</si>
  <si>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</si>
  <si>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</si>
  <si>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</si>
  <si>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</si>
  <si>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</si>
  <si>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</si>
  <si>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</si>
  <si>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</si>
  <si>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</si>
  <si>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</si>
  <si>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</si>
  <si>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</si>
  <si>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</si>
  <si>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</si>
  <si>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</si>
  <si>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</si>
  <si>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</si>
  <si>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</si>
  <si>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</si>
  <si>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</si>
  <si>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</si>
  <si>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</si>
  <si>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</si>
  <si>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</si>
  <si>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</si>
  <si>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</si>
  <si>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</si>
  <si>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</si>
  <si>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</si>
  <si>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</si>
  <si>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</si>
  <si>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</si>
  <si>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</si>
  <si>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</si>
  <si>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</si>
  <si>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</si>
  <si>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</si>
  <si>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</si>
  <si>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</si>
  <si>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</si>
  <si>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</si>
  <si>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</si>
  <si>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</si>
  <si>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</si>
  <si>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</si>
  <si>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</si>
  <si>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</si>
  <si>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</si>
  <si>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</si>
  <si>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</si>
  <si>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</si>
  <si>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</si>
  <si>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</si>
  <si>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</si>
  <si>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</si>
  <si>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</si>
  <si>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</si>
  <si>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</si>
  <si>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</si>
  <si>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</si>
  <si>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</si>
  <si>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</si>
  <si>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</si>
  <si>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</si>
  <si>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</si>
  <si>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</si>
  <si>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</si>
  <si>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</si>
  <si>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</si>
  <si>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</si>
  <si>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</si>
  <si>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</si>
  <si>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</si>
  <si>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</si>
  <si>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</si>
  <si>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</si>
  <si>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</si>
  <si>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</si>
  <si>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</si>
  <si>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</si>
  <si>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</si>
  <si>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</si>
  <si>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</si>
  <si>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</si>
  <si>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</si>
  <si>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</si>
  <si>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</si>
  <si>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</si>
  <si>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</si>
  <si>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</si>
  <si>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</si>
  <si>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</si>
  <si>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</si>
  <si>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</si>
  <si>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</si>
  <si>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</si>
  <si>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</si>
  <si>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</si>
  <si>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</si>
  <si>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</si>
  <si>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</si>
  <si>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</si>
  <si>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</si>
  <si>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</si>
  <si>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</si>
  <si>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</si>
  <si>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</si>
  <si>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</si>
  <si>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</si>
  <si>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</si>
  <si>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</si>
  <si>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</si>
  <si>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</si>
  <si>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</si>
  <si>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</si>
  <si>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</si>
  <si>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</si>
  <si>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</si>
  <si>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</si>
  <si>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</si>
  <si>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</si>
  <si>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</si>
  <si>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</si>
  <si>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</si>
  <si>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</si>
  <si>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</si>
  <si>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</si>
  <si>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</si>
  <si>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</si>
  <si>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</si>
  <si>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</si>
  <si>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</si>
  <si>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</si>
  <si>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</si>
  <si>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</si>
  <si>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</si>
  <si>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</si>
  <si>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</si>
  <si>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</si>
  <si>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</si>
  <si>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</si>
  <si>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</si>
  <si>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</si>
  <si>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</si>
  <si>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</si>
  <si>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</si>
  <si>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</si>
  <si>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</si>
  <si>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</si>
  <si>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</si>
  <si>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</si>
  <si>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</si>
  <si>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</si>
  <si>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</si>
  <si>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</si>
  <si>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</si>
  <si>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</si>
  <si>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</si>
  <si>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</si>
  <si>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</si>
  <si>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</si>
  <si>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</si>
  <si>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</si>
  <si>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</si>
  <si>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</si>
  <si>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</si>
  <si>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</si>
  <si>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</si>
  <si>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</si>
  <si>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</si>
  <si>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</si>
  <si>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</si>
  <si>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</si>
  <si>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</si>
  <si>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</si>
  <si>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</si>
  <si>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</si>
  <si>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</si>
  <si>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</si>
  <si>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</si>
  <si>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</si>
  <si>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</si>
  <si>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</si>
  <si>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</si>
  <si>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</si>
  <si>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</si>
  <si>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</si>
  <si>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</si>
  <si>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</si>
  <si>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</si>
  <si>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</si>
  <si>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</si>
  <si>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</si>
  <si>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</si>
  <si>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</si>
  <si>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</si>
  <si>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</si>
  <si>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</si>
  <si>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</si>
  <si>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</si>
  <si>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</si>
  <si>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</si>
  <si>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</si>
  <si>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</si>
  <si>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</si>
  <si>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</si>
  <si>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</si>
  <si>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</si>
  <si>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</si>
  <si>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</si>
  <si>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</si>
  <si>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</si>
  <si>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</si>
  <si>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</si>
  <si>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</si>
  <si>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</si>
  <si>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</si>
  <si>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</si>
  <si>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</si>
  <si>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</si>
  <si>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</si>
  <si>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</si>
  <si>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</si>
  <si>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</si>
  <si>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</si>
  <si>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</si>
  <si>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</si>
  <si>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</si>
  <si>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</si>
  <si>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</si>
  <si>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</si>
  <si>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</si>
  <si>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</si>
  <si>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</si>
  <si>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</si>
  <si>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</si>
  <si>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</si>
  <si>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</si>
  <si>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</si>
  <si>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</si>
  <si>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</si>
  <si>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</si>
  <si>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</si>
  <si>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</si>
  <si>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</si>
  <si>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</si>
  <si>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</si>
  <si>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</si>
  <si>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</si>
  <si>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</si>
  <si>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</si>
  <si>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</si>
  <si>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</si>
  <si>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</si>
  <si>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</si>
  <si>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</si>
  <si>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</si>
  <si>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</si>
  <si>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</si>
  <si>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</si>
  <si>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</si>
  <si>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</si>
  <si>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</si>
  <si>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</si>
  <si>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</si>
  <si>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</si>
  <si>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</si>
  <si>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</si>
  <si>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</si>
  <si>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</si>
  <si>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</si>
  <si>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</si>
  <si>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</si>
  <si>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</si>
  <si>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</si>
  <si>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</si>
  <si>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</si>
  <si>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</si>
  <si>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</si>
  <si>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</si>
  <si>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</si>
  <si>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</si>
  <si>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</si>
  <si>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</si>
  <si>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</si>
  <si>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</si>
  <si>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</si>
  <si>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</si>
  <si>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</si>
  <si>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</si>
  <si>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</si>
  <si>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</si>
  <si>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</si>
  <si>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</si>
  <si>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</si>
  <si>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</si>
  <si>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</si>
  <si>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</si>
  <si>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</si>
  <si>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</si>
  <si>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</si>
  <si>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</si>
  <si>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</si>
  <si>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</si>
  <si>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</si>
  <si>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</si>
  <si>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</si>
  <si>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</si>
  <si>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</si>
  <si>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</si>
  <si>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</si>
  <si>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</si>
  <si>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</si>
  <si>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</si>
  <si>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</si>
  <si>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</si>
  <si>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</si>
  <si>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</si>
  <si>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</si>
  <si>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</si>
  <si>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</si>
  <si>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</si>
  <si>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</si>
  <si>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</si>
  <si>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</si>
  <si>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</si>
  <si>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</si>
  <si>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</si>
  <si>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</si>
  <si>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</si>
  <si>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</si>
  <si>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</si>
  <si>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</si>
  <si>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</si>
  <si>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</si>
  <si>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</si>
  <si>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</si>
  <si>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</si>
  <si>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</si>
  <si>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</si>
  <si>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</si>
  <si>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</si>
  <si>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</si>
  <si>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</si>
  <si>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</si>
  <si>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</si>
  <si>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</si>
  <si>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</si>
  <si>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</si>
  <si>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</si>
  <si>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</si>
  <si>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</si>
  <si>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</si>
  <si>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</si>
  <si>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</si>
  <si>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</si>
  <si>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</si>
  <si>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</si>
  <si>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</si>
  <si>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</si>
  <si>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</si>
  <si>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</si>
  <si>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</si>
  <si>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</si>
  <si>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</si>
  <si>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</si>
  <si>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</si>
  <si>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</si>
  <si>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</si>
  <si>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</si>
  <si>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</si>
  <si>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</si>
  <si>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</si>
  <si>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</si>
  <si>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</si>
  <si>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</si>
  <si>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</si>
  <si>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</si>
  <si>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</si>
  <si>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</si>
  <si>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</si>
  <si>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</si>
  <si>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</si>
  <si>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</si>
  <si>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</si>
  <si>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</si>
  <si>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</si>
  <si>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</si>
  <si>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</si>
  <si>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</si>
  <si>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</si>
  <si>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</si>
  <si>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</si>
  <si>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</si>
  <si>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</si>
  <si>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</si>
  <si>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</si>
  <si>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</si>
  <si>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</si>
  <si>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</si>
  <si>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</si>
  <si>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</si>
  <si>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</si>
  <si>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</si>
  <si>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</si>
  <si>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</si>
  <si>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</si>
  <si>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</si>
  <si>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</si>
  <si>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</si>
  <si>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</si>
  <si>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</si>
  <si>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</si>
  <si>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</si>
  <si>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</si>
  <si>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</si>
  <si>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</si>
  <si>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</si>
  <si>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</si>
  <si>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</si>
  <si>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</si>
  <si>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</si>
  <si>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</si>
  <si>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</si>
  <si>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</si>
  <si>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</si>
  <si>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</si>
  <si>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</si>
  <si>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</si>
  <si>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</si>
  <si>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</si>
  <si>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</si>
  <si>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</si>
  <si>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</si>
  <si>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</si>
  <si>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</si>
  <si>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</si>
  <si>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</si>
  <si>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</si>
  <si>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</si>
  <si>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</si>
  <si>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</si>
  <si>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</si>
  <si>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</si>
  <si>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</si>
  <si>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</si>
  <si>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</si>
  <si>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</si>
  <si>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</si>
  <si>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</si>
  <si>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</si>
  <si>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</si>
  <si>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</si>
  <si>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</si>
  <si>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</si>
  <si>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</si>
  <si>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</si>
  <si>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</si>
  <si>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</si>
  <si>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</si>
  <si>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</si>
  <si>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</si>
  <si>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</si>
  <si>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</si>
  <si>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</si>
  <si>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</si>
  <si>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</si>
  <si>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</si>
  <si>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</si>
  <si>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</si>
  <si>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</si>
  <si>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</si>
  <si>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</si>
  <si>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</si>
  <si>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</si>
  <si>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</si>
  <si>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</si>
  <si>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</si>
  <si>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</si>
  <si>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</si>
  <si>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</si>
  <si>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</si>
  <si>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</si>
  <si>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</si>
  <si>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</si>
  <si>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</si>
  <si>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</si>
  <si>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</si>
  <si>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</si>
  <si>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</si>
  <si>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</si>
  <si>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</si>
  <si>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</si>
  <si>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</si>
  <si>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</si>
  <si>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</si>
  <si>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</si>
  <si>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</si>
  <si>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</si>
  <si>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</si>
  <si>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</si>
  <si>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</si>
  <si>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</si>
  <si>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</si>
  <si>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</si>
  <si>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</si>
  <si>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</si>
  <si>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</si>
  <si>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</si>
  <si>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</si>
  <si>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</si>
  <si>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</si>
  <si>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</si>
  <si>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</si>
  <si>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</si>
  <si>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</si>
  <si>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</si>
  <si>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</si>
  <si>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</si>
  <si>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</si>
  <si>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</si>
  <si>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</si>
  <si>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</si>
  <si>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</si>
  <si>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</si>
  <si>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</si>
  <si>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</si>
  <si>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</si>
  <si>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</si>
  <si>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</si>
  <si>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</si>
  <si>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</si>
  <si>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</si>
  <si>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</si>
  <si>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</si>
  <si>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</si>
  <si>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</si>
  <si>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</si>
  <si>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</si>
  <si>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</si>
  <si>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</si>
  <si>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</si>
  <si>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</si>
  <si>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</si>
  <si>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</si>
  <si>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</si>
  <si>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</si>
  <si>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</si>
  <si>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</si>
  <si>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</si>
  <si>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</si>
  <si>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</si>
  <si>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</si>
  <si>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</si>
  <si>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</si>
  <si>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</si>
  <si>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</si>
  <si>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</si>
  <si>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</si>
  <si>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</si>
  <si>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</si>
  <si>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</si>
  <si>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</si>
  <si>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</si>
  <si>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</si>
  <si>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</si>
  <si>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</si>
  <si>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</si>
  <si>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</si>
  <si>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</si>
  <si>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</si>
  <si>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</si>
  <si>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</si>
  <si>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</si>
  <si>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</si>
  <si>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</si>
  <si>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</si>
  <si>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</si>
  <si>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</si>
  <si>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</si>
  <si>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</si>
  <si>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</si>
  <si>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</si>
  <si>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</si>
  <si>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</si>
  <si>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</si>
  <si>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</si>
  <si>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</si>
  <si>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</si>
  <si>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</si>
  <si>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</si>
  <si>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</si>
  <si>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</si>
  <si>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</si>
  <si>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</si>
  <si>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</si>
  <si>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</si>
  <si>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</si>
  <si>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</si>
  <si>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</si>
  <si>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</si>
  <si>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</si>
  <si>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</si>
  <si>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</si>
  <si>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</si>
  <si>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</si>
  <si>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</si>
  <si>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</si>
  <si>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</si>
  <si>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</si>
  <si>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</si>
  <si>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</si>
  <si>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</si>
  <si>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</si>
  <si>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</si>
  <si>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</si>
  <si>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</si>
  <si>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</si>
  <si>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</si>
  <si>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</si>
  <si>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</si>
  <si>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</si>
  <si>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</si>
  <si>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</si>
  <si>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</si>
  <si>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</si>
  <si>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</si>
  <si>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</si>
  <si>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</si>
  <si>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</si>
  <si>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</si>
  <si>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</si>
  <si>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</si>
  <si>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</si>
  <si>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</si>
  <si>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</si>
  <si>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</si>
  <si>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</si>
  <si>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</si>
  <si>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</si>
  <si>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</si>
  <si>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</si>
  <si>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</si>
  <si>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</si>
  <si>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</si>
  <si>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</si>
  <si>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</si>
  <si>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</si>
  <si>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</si>
  <si>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</si>
  <si>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</si>
  <si>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</si>
  <si>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</si>
  <si>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</si>
  <si>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</si>
  <si>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</si>
  <si>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</si>
  <si>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</si>
  <si>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</si>
  <si>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</si>
  <si>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</si>
  <si>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</si>
  <si>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</si>
  <si>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</si>
  <si>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</si>
  <si>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</si>
  <si>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</si>
  <si>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</si>
  <si>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</si>
  <si>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</si>
  <si>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</si>
  <si>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</si>
  <si>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</si>
  <si>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</si>
  <si>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</si>
  <si>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</si>
  <si>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</si>
  <si>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</si>
  <si>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</si>
  <si>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</si>
  <si>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</si>
  <si>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</si>
  <si>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</si>
  <si>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</si>
  <si>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</si>
  <si>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</si>
  <si>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</si>
  <si>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</si>
  <si>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</si>
  <si>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</si>
  <si>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</si>
  <si>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</si>
  <si>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</si>
  <si>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</si>
  <si>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</si>
  <si>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</si>
  <si>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</si>
  <si>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</si>
  <si>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</si>
  <si>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</si>
  <si>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</si>
  <si>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</si>
  <si>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</si>
  <si>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</si>
  <si>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</si>
  <si>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</si>
  <si>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</si>
  <si>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</si>
  <si>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</si>
  <si>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</si>
  <si>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</si>
  <si>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</si>
  <si>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</si>
  <si>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</si>
  <si>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</si>
  <si>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</si>
  <si>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</si>
  <si>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</si>
  <si>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</si>
  <si>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</si>
  <si>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</si>
  <si>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</si>
  <si>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</si>
  <si>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</si>
  <si>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</si>
  <si>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</si>
  <si>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</si>
  <si>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</si>
  <si>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</si>
  <si>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</si>
  <si>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</si>
  <si>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</si>
  <si>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</si>
  <si>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</si>
  <si>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</si>
  <si>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</si>
  <si>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</si>
  <si>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</si>
  <si>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</si>
  <si>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</si>
  <si>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</si>
  <si>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</si>
  <si>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</si>
  <si>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</si>
  <si>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</si>
  <si>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</si>
  <si>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</si>
  <si>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</si>
  <si>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</si>
  <si>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</si>
  <si>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</si>
  <si>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</si>
  <si>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</si>
  <si>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</si>
  <si>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</si>
  <si>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</si>
  <si>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</si>
  <si>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</si>
  <si>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</si>
  <si>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</si>
  <si>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</si>
  <si>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</si>
  <si>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</si>
  <si>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</si>
  <si>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</si>
  <si>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</si>
  <si>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</si>
  <si>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</si>
  <si>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</si>
  <si>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</si>
  <si>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</si>
  <si>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</si>
  <si>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</si>
  <si>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</si>
  <si>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</si>
  <si>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</si>
  <si>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</si>
  <si>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</si>
  <si>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</si>
  <si>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</si>
  <si>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</si>
  <si>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</si>
  <si>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</si>
  <si>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</si>
  <si>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</si>
  <si>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</si>
  <si>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</si>
  <si>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</si>
  <si>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</si>
  <si>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</si>
  <si>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</si>
  <si>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</si>
  <si>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</si>
  <si>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</si>
  <si>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</si>
  <si>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</si>
  <si>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</si>
  <si>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</si>
  <si>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</si>
  <si>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</si>
  <si>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</si>
  <si>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</si>
  <si>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</si>
  <si>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</si>
  <si>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</si>
  <si>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</si>
  <si>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</si>
  <si>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</si>
  <si>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</si>
  <si>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</si>
  <si>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</si>
  <si>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</si>
  <si>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</si>
  <si>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</si>
  <si>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</si>
  <si>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</si>
  <si>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</si>
  <si>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</si>
  <si>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</si>
  <si>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</si>
  <si>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</si>
  <si>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</si>
  <si>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</si>
  <si>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</si>
  <si>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</si>
  <si>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</si>
  <si>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</si>
  <si>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</si>
  <si>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</si>
  <si>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</si>
  <si>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</si>
  <si>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</si>
  <si>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</si>
  <si>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</si>
  <si>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</si>
  <si>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</si>
  <si>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</si>
  <si>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</si>
  <si>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</si>
  <si>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</si>
  <si>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</si>
  <si>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</si>
  <si>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</si>
  <si>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</si>
  <si>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</si>
  <si>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</si>
  <si>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</si>
  <si>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</si>
  <si>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</si>
  <si>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</si>
  <si>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</si>
  <si>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</si>
  <si>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</si>
  <si>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</si>
  <si>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</si>
  <si>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</si>
  <si>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</si>
  <si>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</si>
  <si>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</si>
  <si>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</si>
  <si>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</si>
  <si>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</si>
  <si>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</si>
  <si>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</si>
  <si>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</si>
  <si>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</si>
  <si>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</si>
  <si>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</si>
  <si>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</si>
  <si>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</si>
  <si>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</si>
  <si>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</si>
  <si>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</si>
  <si>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</si>
  <si>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</si>
  <si>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</si>
  <si>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</si>
  <si>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</si>
  <si>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</si>
  <si>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</si>
  <si>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</si>
  <si>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</si>
  <si>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</si>
  <si>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</si>
  <si>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</si>
  <si>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</si>
  <si>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</si>
  <si>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</si>
  <si>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</si>
  <si>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</si>
  <si>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</si>
  <si>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</si>
  <si>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</si>
  <si>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</si>
  <si>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</si>
  <si>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</si>
  <si>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</si>
  <si>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</si>
  <si>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</si>
  <si>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</si>
  <si>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</si>
  <si>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</si>
  <si>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</si>
  <si>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</si>
  <si>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</si>
  <si>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</si>
  <si>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</si>
  <si>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</si>
  <si>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</si>
  <si>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</si>
  <si>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</si>
  <si>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</si>
  <si>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</si>
  <si>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</si>
  <si>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</si>
  <si>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</si>
  <si>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</si>
  <si>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</si>
  <si>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</si>
  <si>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</si>
  <si>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</si>
  <si>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</si>
  <si>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</si>
  <si>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</si>
  <si>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</si>
  <si>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</si>
  <si>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</si>
  <si>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</si>
  <si>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</si>
  <si>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</si>
  <si>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</si>
  <si>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</si>
  <si>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</si>
  <si>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</si>
  <si>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</si>
  <si>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</si>
  <si>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</si>
  <si>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</si>
  <si>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</si>
  <si>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</si>
  <si>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</si>
  <si>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</si>
  <si>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</si>
  <si>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</si>
  <si>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</si>
  <si>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</si>
  <si>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</si>
  <si>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</si>
  <si>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</si>
  <si>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</si>
  <si>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</si>
  <si>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</si>
  <si>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</si>
  <si>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</si>
  <si>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</si>
  <si>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</si>
  <si>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</si>
  <si>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</si>
  <si>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</si>
  <si>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</si>
  <si>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</si>
  <si>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</si>
  <si>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</si>
  <si>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</si>
  <si>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</si>
  <si>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</si>
  <si>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</si>
  <si>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</si>
  <si>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</si>
  <si>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</si>
  <si>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</si>
  <si>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</si>
  <si>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</si>
  <si>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</si>
  <si>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</si>
  <si>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</si>
  <si>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</si>
  <si>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</si>
  <si>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</si>
  <si>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</si>
  <si>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</si>
  <si>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</si>
  <si>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</si>
  <si>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</si>
  <si>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</si>
  <si>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</si>
  <si>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</si>
  <si>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</si>
  <si>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</si>
  <si>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</si>
  <si>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</si>
  <si>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</si>
  <si>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</si>
  <si>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</si>
  <si>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</si>
  <si>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</si>
  <si>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</si>
  <si>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</si>
  <si>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</si>
  <si>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</si>
  <si>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</si>
  <si>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</si>
  <si>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</si>
  <si>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</si>
  <si>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</si>
  <si>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</si>
  <si>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</si>
  <si>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</si>
  <si>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</si>
  <si>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</si>
  <si>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</si>
  <si>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</si>
  <si>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</si>
  <si>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</si>
  <si>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</si>
  <si>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</si>
  <si>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</si>
  <si>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</si>
  <si>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</si>
  <si>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</si>
  <si>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</si>
  <si>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</si>
  <si>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</si>
  <si>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</si>
  <si>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</si>
  <si>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</si>
  <si>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</si>
  <si>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</si>
  <si>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</si>
  <si>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</si>
  <si>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</si>
  <si>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</si>
  <si>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</si>
  <si>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</si>
  <si>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</si>
  <si>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</si>
  <si>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</si>
  <si>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</si>
  <si>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</si>
  <si>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</si>
  <si>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</si>
  <si>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</si>
  <si>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</si>
  <si>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</si>
  <si>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</si>
  <si>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</si>
  <si>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</si>
  <si>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</si>
  <si>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</si>
  <si>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</si>
  <si>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</si>
  <si>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</si>
  <si>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</si>
  <si>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</si>
  <si>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</si>
  <si>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</si>
  <si>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</si>
  <si>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</si>
  <si>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</si>
  <si>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</si>
  <si>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</si>
  <si>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</si>
  <si>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</si>
  <si>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</si>
  <si>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</si>
  <si>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</si>
  <si>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</si>
  <si>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</si>
  <si>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</si>
  <si>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</si>
  <si>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</si>
  <si>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</si>
  <si>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</si>
  <si>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</si>
  <si>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</si>
  <si>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</si>
  <si>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</si>
  <si>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</si>
  <si>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</si>
  <si>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</si>
  <si>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</si>
  <si>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</si>
  <si>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</si>
  <si>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</si>
  <si>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</si>
  <si>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</si>
  <si>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</si>
  <si>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</si>
  <si>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</si>
  <si>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</si>
  <si>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</si>
  <si>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</si>
  <si>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</si>
  <si>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</si>
  <si>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</si>
  <si>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</si>
  <si>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</si>
  <si>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</si>
  <si>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</si>
  <si>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</si>
  <si>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</si>
  <si>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</si>
  <si>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</si>
  <si>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</si>
  <si>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</si>
  <si>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</si>
  <si>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</si>
  <si>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</si>
  <si>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</si>
  <si>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</si>
  <si>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</si>
  <si>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</si>
  <si>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</si>
  <si>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</si>
  <si>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</si>
  <si>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</si>
  <si>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</si>
  <si>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</si>
  <si>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</si>
  <si>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</si>
  <si>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</si>
  <si>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</si>
  <si>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</si>
  <si>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</si>
  <si>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</si>
  <si>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</si>
  <si>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</si>
  <si>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</si>
  <si>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</si>
  <si>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</si>
  <si>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</si>
  <si>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</si>
  <si>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</si>
  <si>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</si>
  <si>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</si>
  <si>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</si>
  <si>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</si>
  <si>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</si>
  <si>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</si>
  <si>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</si>
  <si>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</si>
  <si>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</si>
  <si>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</si>
  <si>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</si>
  <si>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</si>
  <si>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</si>
  <si>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</si>
  <si>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</si>
  <si>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</si>
  <si>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</si>
  <si>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</si>
  <si>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</si>
  <si>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</si>
  <si>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</si>
  <si>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</si>
  <si>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</si>
  <si>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</si>
  <si>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</si>
  <si>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</si>
  <si>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</si>
  <si>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</si>
  <si>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</si>
  <si>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</si>
  <si>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</si>
  <si>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</si>
  <si>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</si>
  <si>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</si>
  <si>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</si>
  <si>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</si>
  <si>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</si>
  <si>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</si>
  <si>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</si>
  <si>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</si>
  <si>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</si>
  <si>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</si>
  <si>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</si>
  <si>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</si>
  <si>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</si>
  <si>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</si>
  <si>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</si>
  <si>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</si>
  <si>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</si>
  <si>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</si>
  <si>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</si>
  <si>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</si>
  <si>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</si>
  <si>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</si>
  <si>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</si>
  <si>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</si>
  <si>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</si>
  <si>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</si>
  <si>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</si>
  <si>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</si>
  <si>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</si>
  <si>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</si>
  <si>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</si>
  <si>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</si>
  <si>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</si>
  <si>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</si>
  <si>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</si>
  <si>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</si>
  <si>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</si>
  <si>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</si>
  <si>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</si>
  <si>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</si>
  <si>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</si>
  <si>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</si>
  <si>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</si>
  <si>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</si>
  <si>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</si>
  <si>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</si>
  <si>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</si>
  <si>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</si>
  <si>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</si>
  <si>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</si>
  <si>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</si>
  <si>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</si>
  <si>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</si>
  <si>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</si>
  <si>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</si>
  <si>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</si>
  <si>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</si>
  <si>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</si>
  <si>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</si>
  <si>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</si>
  <si>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</si>
  <si>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</si>
  <si>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</si>
  <si>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</si>
  <si>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</si>
  <si>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</si>
  <si>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</si>
  <si>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</si>
  <si>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</si>
  <si>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</si>
  <si>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</si>
  <si>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</si>
  <si>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</si>
  <si>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</si>
  <si>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</si>
  <si>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</si>
  <si>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</si>
  <si>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</si>
  <si>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</si>
  <si>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</si>
  <si>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</si>
  <si>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</si>
  <si>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</si>
  <si>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</si>
  <si>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</si>
  <si>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</si>
  <si>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</si>
  <si>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</si>
  <si>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</si>
  <si>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</si>
  <si>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</si>
  <si>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</si>
  <si>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</si>
  <si>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</si>
  <si>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</si>
  <si>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</si>
  <si>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</si>
  <si>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</si>
  <si>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</si>
  <si>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</si>
  <si>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</si>
  <si>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</si>
  <si>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</si>
  <si>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</si>
  <si>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</si>
  <si>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</si>
  <si>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</si>
  <si>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</si>
  <si>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</si>
  <si>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</si>
  <si>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</si>
  <si>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</si>
  <si>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</si>
  <si>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</si>
  <si>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</si>
  <si>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</si>
  <si>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</si>
  <si>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</si>
  <si>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</si>
  <si>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</si>
  <si>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</si>
  <si>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</si>
  <si>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</si>
  <si>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</si>
  <si>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</si>
  <si>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</si>
  <si>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</si>
  <si>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</si>
  <si>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</si>
  <si>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</si>
  <si>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</si>
  <si>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</si>
  <si>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</si>
  <si>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</si>
  <si>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</si>
  <si>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</si>
  <si>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</si>
  <si>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</si>
  <si>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</si>
  <si>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</si>
  <si>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</si>
  <si>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</si>
  <si>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</si>
  <si>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</si>
  <si>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</si>
  <si>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</si>
  <si>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</si>
  <si>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</si>
  <si>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</si>
  <si>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</si>
  <si>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</si>
  <si>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</si>
  <si>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</si>
  <si>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</si>
  <si>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</si>
  <si>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</si>
  <si>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</si>
  <si>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</si>
  <si>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</si>
  <si>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</si>
  <si>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</si>
  <si>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</si>
  <si>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</si>
  <si>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</si>
  <si>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</si>
  <si>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</si>
  <si>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</si>
  <si>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</si>
  <si>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</si>
  <si>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</si>
  <si>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</si>
  <si>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</si>
  <si>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</si>
  <si>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</si>
  <si>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</si>
  <si>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</si>
  <si>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</si>
  <si>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</si>
  <si>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</si>
  <si>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</si>
  <si>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</si>
  <si>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</si>
  <si>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</si>
  <si>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</si>
  <si>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</si>
  <si>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</si>
  <si>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</si>
  <si>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</si>
  <si>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</si>
  <si>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</si>
  <si>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</si>
  <si>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</si>
  <si>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</si>
  <si>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</si>
  <si>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</si>
  <si>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</si>
  <si>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</si>
  <si>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</si>
  <si>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</si>
  <si>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</si>
  <si>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</si>
  <si>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</si>
  <si>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</si>
  <si>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</si>
  <si>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</si>
  <si>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</si>
  <si>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</si>
  <si>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</si>
  <si>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</si>
  <si>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</si>
  <si>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</si>
  <si>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</si>
  <si>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</si>
  <si>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</si>
  <si>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</si>
  <si>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</si>
  <si>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</si>
  <si>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</si>
  <si>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</si>
  <si>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</si>
  <si>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</si>
  <si>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</si>
  <si>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</si>
  <si>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</si>
  <si>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</si>
  <si>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</si>
  <si>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</si>
  <si>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</si>
  <si>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</si>
  <si>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</si>
  <si>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</si>
  <si>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</si>
  <si>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</si>
  <si>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</si>
  <si>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</si>
  <si>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</si>
  <si>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</si>
  <si>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</si>
  <si>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</si>
  <si>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</si>
  <si>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</si>
  <si>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</si>
  <si>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</si>
  <si>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</si>
  <si>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</si>
  <si>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</si>
  <si>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</si>
  <si>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</si>
  <si>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</si>
  <si>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</si>
  <si>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</si>
  <si>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</si>
  <si>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</si>
  <si>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</si>
  <si>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</si>
  <si>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</si>
  <si>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</si>
  <si>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</si>
  <si>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</si>
  <si>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</si>
  <si>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</si>
  <si>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</si>
  <si>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</si>
  <si>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</si>
  <si>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</si>
  <si>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</si>
  <si>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</si>
  <si>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</si>
  <si>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</si>
  <si>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</si>
  <si>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</si>
  <si>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</si>
  <si>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</si>
  <si>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</si>
  <si>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</si>
  <si>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</si>
  <si>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</si>
  <si>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</si>
  <si>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</si>
  <si>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</si>
  <si>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</si>
  <si>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</si>
  <si>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</si>
  <si>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</si>
  <si>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</si>
  <si>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</si>
  <si>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</si>
  <si>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</si>
  <si>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</si>
  <si>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</si>
  <si>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</si>
  <si>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</si>
  <si>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</si>
  <si>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</si>
  <si>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</si>
  <si>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</si>
  <si>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</si>
  <si>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</si>
  <si>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</si>
  <si>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</si>
  <si>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</si>
  <si>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</si>
  <si>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</si>
  <si>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</si>
  <si>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</si>
  <si>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</si>
  <si>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</si>
  <si>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</si>
  <si>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</si>
  <si>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</si>
  <si>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</si>
  <si>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</si>
  <si>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</si>
  <si>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</si>
  <si>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</si>
  <si>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</si>
  <si>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</si>
  <si>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</si>
  <si>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</si>
  <si>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</si>
  <si>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</si>
  <si>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</si>
  <si>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</si>
  <si>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</si>
  <si>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</si>
  <si>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</si>
  <si>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</si>
  <si>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</si>
  <si>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</si>
  <si>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</si>
  <si>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</si>
  <si>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</si>
  <si>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</si>
  <si>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</si>
  <si>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</si>
  <si>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</si>
  <si>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</si>
  <si>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</si>
  <si>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</si>
  <si>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</si>
  <si>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</si>
  <si>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</si>
  <si>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</si>
  <si>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</si>
  <si>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</si>
  <si>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</si>
  <si>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</si>
  <si>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</si>
  <si>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</si>
  <si>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</si>
  <si>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</si>
  <si>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</si>
  <si>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</si>
  <si>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</si>
  <si>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</si>
  <si>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</si>
  <si>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</si>
  <si>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</si>
  <si>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</si>
  <si>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</si>
  <si>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</si>
  <si>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</si>
  <si>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</si>
  <si>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</si>
  <si>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</si>
  <si>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</si>
  <si>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</si>
  <si>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</si>
  <si>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</si>
  <si>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</si>
  <si>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</si>
  <si>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</si>
  <si>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</si>
  <si>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</si>
  <si>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</si>
  <si>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</si>
  <si>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</si>
  <si>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</si>
  <si>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</si>
  <si>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</si>
  <si>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</si>
  <si>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</si>
  <si>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</si>
  <si>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</si>
  <si>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</si>
  <si>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</si>
  <si>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</si>
  <si>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</si>
  <si>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</si>
  <si>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</si>
  <si>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</si>
  <si>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</si>
  <si>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</si>
  <si>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</si>
  <si>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</si>
  <si>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</si>
  <si>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</si>
  <si>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</si>
  <si>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</si>
  <si>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</si>
  <si>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</si>
  <si>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</si>
  <si>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</si>
  <si>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</si>
  <si>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</si>
  <si>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</si>
  <si>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</si>
  <si>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</si>
  <si>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</si>
  <si>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</si>
  <si>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</si>
  <si>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</si>
  <si>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</si>
  <si>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</si>
  <si>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</si>
  <si>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</si>
  <si>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</si>
  <si>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</si>
  <si>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</si>
  <si>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</si>
  <si>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</si>
  <si>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</si>
  <si>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</si>
  <si>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</si>
  <si>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</si>
  <si>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</si>
  <si>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</si>
  <si>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</si>
  <si>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</si>
  <si>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</si>
  <si>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</si>
  <si>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</si>
  <si>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</si>
  <si>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</si>
  <si>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</si>
  <si>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</si>
  <si>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</si>
  <si>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</si>
  <si>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</si>
  <si>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</si>
  <si>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</si>
  <si>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</si>
  <si>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</si>
  <si>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</si>
  <si>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</si>
  <si>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</si>
  <si>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</si>
  <si>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</si>
  <si>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</si>
  <si>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</si>
  <si>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</si>
  <si>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</si>
  <si>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</si>
  <si>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</si>
  <si>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</si>
  <si>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</si>
  <si>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</si>
  <si>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</si>
  <si>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</si>
  <si>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</si>
  <si>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</si>
  <si>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</si>
  <si>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</si>
  <si>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</si>
  <si>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</si>
  <si>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</si>
  <si>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</si>
  <si>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</si>
  <si>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</si>
  <si>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</si>
  <si>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</si>
  <si>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</si>
  <si>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</si>
  <si>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</si>
  <si>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</si>
  <si>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</si>
  <si>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</si>
  <si>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</si>
  <si>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</si>
  <si>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</si>
  <si>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</si>
  <si>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</si>
  <si>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</si>
  <si>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</si>
  <si>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</si>
  <si>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</si>
  <si>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</si>
  <si>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</si>
  <si>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</si>
  <si>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</si>
  <si>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</si>
  <si>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</si>
  <si>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</si>
  <si>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</si>
  <si>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</si>
  <si>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</si>
  <si>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</si>
  <si>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</si>
  <si>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</si>
  <si>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</si>
  <si>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</si>
  <si>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</si>
  <si>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</si>
  <si>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</si>
  <si>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</si>
  <si>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</si>
  <si>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</si>
  <si>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</si>
  <si>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</si>
  <si>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</si>
  <si>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</si>
  <si>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</si>
  <si>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</si>
  <si>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</si>
  <si>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</si>
  <si>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</si>
  <si>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</si>
  <si>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</si>
  <si>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</si>
  <si>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</si>
  <si>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</si>
  <si>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</si>
  <si>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</si>
  <si>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</si>
  <si>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</si>
  <si>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</si>
  <si>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</si>
  <si>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</si>
  <si>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</si>
  <si>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</si>
  <si>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</si>
  <si>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</si>
  <si>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</si>
  <si>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</si>
  <si>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</si>
  <si>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</si>
  <si>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</si>
  <si>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</si>
  <si>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</si>
  <si>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</si>
  <si>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</si>
  <si>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</si>
  <si>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</si>
  <si>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</si>
  <si>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</si>
  <si>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</si>
  <si>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</si>
  <si>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</si>
  <si>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</si>
  <si>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</si>
  <si>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</si>
  <si>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</si>
  <si>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</si>
  <si>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</si>
  <si>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</si>
  <si>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</si>
  <si>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</si>
  <si>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</si>
  <si>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</si>
  <si>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</si>
  <si>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</si>
  <si>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</si>
  <si>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</si>
  <si>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</si>
  <si>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</si>
  <si>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</si>
  <si>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</si>
  <si>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</si>
  <si>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</si>
  <si>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</si>
  <si>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</si>
  <si>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</si>
  <si>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</si>
  <si>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</si>
  <si>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</si>
  <si>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</si>
  <si>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</si>
  <si>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</si>
  <si>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</si>
  <si>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</si>
  <si>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</si>
  <si>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</si>
  <si>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</si>
  <si>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</si>
  <si>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</si>
  <si>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</si>
  <si>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</si>
  <si>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</si>
  <si>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</si>
  <si>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</si>
  <si>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</si>
  <si>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</si>
  <si>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</si>
  <si>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</si>
  <si>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</si>
  <si>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</si>
  <si>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</si>
  <si>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</si>
  <si>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</si>
  <si>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</si>
  <si>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</si>
  <si>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</si>
  <si>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</si>
  <si>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</si>
  <si>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</si>
  <si>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</si>
  <si>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</si>
  <si>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</si>
  <si>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</si>
  <si>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</si>
  <si>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</si>
  <si>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</si>
  <si>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</si>
  <si>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</si>
  <si>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</si>
  <si>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</si>
  <si>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</si>
  <si>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</si>
  <si>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</si>
  <si>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</si>
  <si>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</si>
  <si>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</si>
  <si>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</si>
  <si>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</si>
  <si>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</si>
  <si>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</si>
  <si>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</si>
  <si>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</si>
  <si>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</si>
  <si>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</si>
  <si>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</si>
  <si>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</si>
  <si>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</si>
  <si>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</si>
  <si>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</si>
  <si>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</si>
  <si>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</si>
  <si>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</si>
  <si>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</si>
  <si>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</si>
  <si>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</si>
  <si>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</si>
  <si>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</si>
  <si>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</si>
  <si>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</si>
  <si>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</si>
  <si>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</si>
  <si>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</si>
  <si>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</si>
  <si>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</si>
  <si>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</si>
  <si>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</si>
  <si>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</si>
  <si>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</si>
  <si>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</si>
  <si>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</si>
  <si>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</si>
  <si>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</si>
  <si>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</si>
  <si>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</si>
  <si>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</si>
  <si>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</si>
  <si>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</si>
  <si>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</si>
  <si>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</si>
  <si>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</si>
  <si>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</si>
  <si>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</si>
  <si>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</si>
  <si>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</si>
  <si>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</si>
  <si>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</si>
  <si>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</si>
  <si>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</si>
  <si>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</si>
  <si>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</si>
  <si>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</si>
  <si>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</si>
  <si>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</si>
  <si>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</si>
  <si>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</si>
  <si>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</si>
  <si>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</si>
  <si>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</si>
  <si>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</si>
  <si>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</si>
  <si>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</si>
  <si>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</si>
  <si>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</si>
  <si>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</si>
  <si>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</si>
  <si>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</si>
  <si>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</si>
  <si>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</si>
  <si>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</si>
  <si>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</si>
  <si>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</si>
  <si>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</si>
  <si>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</si>
  <si>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</si>
  <si>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</si>
  <si>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</si>
  <si>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</si>
  <si>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</si>
  <si>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</si>
  <si>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</si>
  <si>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</si>
  <si>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</si>
  <si>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</si>
  <si>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</si>
  <si>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</si>
  <si>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</si>
  <si>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</si>
  <si>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</si>
  <si>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</si>
  <si>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</si>
  <si>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</si>
  <si>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</si>
  <si>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</si>
  <si>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</si>
  <si>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</si>
  <si>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</si>
  <si>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</si>
  <si>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</si>
  <si>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</si>
  <si>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</si>
  <si>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</si>
  <si>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</si>
  <si>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</si>
  <si>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</si>
  <si>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</si>
  <si>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</si>
  <si>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</si>
  <si>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</si>
  <si>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</si>
  <si>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</si>
  <si>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</si>
  <si>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</si>
  <si>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</si>
  <si>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</si>
  <si>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</si>
  <si>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</si>
  <si>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</si>
  <si>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</si>
  <si>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</si>
  <si>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</si>
  <si>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</si>
  <si>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</si>
  <si>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</si>
  <si>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</si>
  <si>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</si>
  <si>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</si>
  <si>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</si>
  <si>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</si>
  <si>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</si>
  <si>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</si>
  <si>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</si>
  <si>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</si>
  <si>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</si>
  <si>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</si>
  <si>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</si>
  <si>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</si>
  <si>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</si>
  <si>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</si>
  <si>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</si>
  <si>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</si>
  <si>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</si>
  <si>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</si>
  <si>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</si>
  <si>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</si>
  <si>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</si>
  <si>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</si>
  <si>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</si>
  <si>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</si>
  <si>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</si>
  <si>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</si>
  <si>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</si>
  <si>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</si>
  <si>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</si>
  <si>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</si>
  <si>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</si>
  <si>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</si>
  <si>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</si>
  <si>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</si>
  <si>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</si>
  <si>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</si>
  <si>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</si>
  <si>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</si>
  <si>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</si>
  <si>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</si>
  <si>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</si>
  <si>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</si>
  <si>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</si>
  <si>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</si>
  <si>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</si>
  <si>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</si>
  <si>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</si>
  <si>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</si>
  <si>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</si>
  <si>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</si>
  <si>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</si>
  <si>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</si>
  <si>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</si>
  <si>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</si>
  <si>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</si>
  <si>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</si>
  <si>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</si>
  <si>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</si>
  <si>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</si>
  <si>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</si>
  <si>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</si>
  <si>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</si>
  <si>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</si>
  <si>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</si>
  <si>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</si>
  <si>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</si>
  <si>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</si>
  <si>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</si>
  <si>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</si>
  <si>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</si>
  <si>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</si>
  <si>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</si>
  <si>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</si>
  <si>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</si>
  <si>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</si>
  <si>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</si>
  <si>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</si>
  <si>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</si>
  <si>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</si>
  <si>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</si>
  <si>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</si>
  <si>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</si>
  <si>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</si>
  <si>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</si>
  <si>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</si>
  <si>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</si>
  <si>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</si>
  <si>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</si>
  <si>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</si>
  <si>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</si>
  <si>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</si>
  <si>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</si>
  <si>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</si>
  <si>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</si>
  <si>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</si>
  <si>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</si>
  <si>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</si>
  <si>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</si>
  <si>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</si>
  <si>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</si>
  <si>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</si>
  <si>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</si>
  <si>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</si>
  <si>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</si>
  <si>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</si>
  <si>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</si>
  <si>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</si>
  <si>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</si>
  <si>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</si>
  <si>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</si>
  <si>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</si>
  <si>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</si>
  <si>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</si>
  <si>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</si>
  <si>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</si>
  <si>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</si>
  <si>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</si>
  <si>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</si>
  <si>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</si>
  <si>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</si>
  <si>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</si>
  <si>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</si>
  <si>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</si>
  <si>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</si>
  <si>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</si>
  <si>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</si>
  <si>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</si>
  <si>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</si>
  <si>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</si>
  <si>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</si>
  <si>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</si>
  <si>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</si>
  <si>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</si>
  <si>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</si>
  <si>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</si>
  <si>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</si>
  <si>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</si>
  <si>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</si>
  <si>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</si>
  <si>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</si>
  <si>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</si>
  <si>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</si>
  <si>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</si>
  <si>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</si>
  <si>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</si>
  <si>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</si>
  <si>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</si>
  <si>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</si>
  <si>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</si>
  <si>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</si>
  <si>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</si>
  <si>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</si>
  <si>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</si>
  <si>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</si>
  <si>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</si>
  <si>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</si>
  <si>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</si>
  <si>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</si>
  <si>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</si>
  <si>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</si>
  <si>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</si>
  <si>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</si>
  <si>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</si>
  <si>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</si>
  <si>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</si>
  <si>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</si>
  <si>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</si>
  <si>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</si>
  <si>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</si>
  <si>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</si>
  <si>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</si>
  <si>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</si>
  <si>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</si>
  <si>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</si>
  <si>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</si>
  <si>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</si>
  <si>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</si>
  <si>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</si>
  <si>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</si>
  <si>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</si>
  <si>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</si>
  <si>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</si>
  <si>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</si>
  <si>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</si>
  <si>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</si>
  <si>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</si>
  <si>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</si>
  <si>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</si>
  <si>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</si>
  <si>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</si>
  <si>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</si>
  <si>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</si>
  <si>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</si>
  <si>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</si>
  <si>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</si>
  <si>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</si>
  <si>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</si>
  <si>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</si>
  <si>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</si>
  <si>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</si>
  <si>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</si>
  <si>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</si>
  <si>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</si>
  <si>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</si>
  <si>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</si>
  <si>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</si>
  <si>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</si>
  <si>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</si>
  <si>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</si>
  <si>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</si>
  <si>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</si>
  <si>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</si>
  <si>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</si>
  <si>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</si>
  <si>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</si>
  <si>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</si>
  <si>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</si>
  <si>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</si>
  <si>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</si>
  <si>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</si>
  <si>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</si>
  <si>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</si>
  <si>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</si>
  <si>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</si>
  <si>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</si>
  <si>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</si>
  <si>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</si>
  <si>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</si>
  <si>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</si>
  <si>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</si>
  <si>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</si>
  <si>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</si>
  <si>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</si>
  <si>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</si>
  <si>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</si>
  <si>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</si>
  <si>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</si>
  <si>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</si>
  <si>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</si>
  <si>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</si>
  <si>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</si>
  <si>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</si>
  <si>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</si>
  <si>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</si>
  <si>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</si>
  <si>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</si>
  <si>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</si>
  <si>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</si>
  <si>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</si>
  <si>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</si>
  <si>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</si>
  <si>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</si>
  <si>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</si>
  <si>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</si>
  <si>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</si>
  <si>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</si>
  <si>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</si>
  <si>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</si>
  <si>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</si>
  <si>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</si>
  <si>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</si>
  <si>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</si>
  <si>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</si>
  <si>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</si>
  <si>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</si>
  <si>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</si>
  <si>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</si>
  <si>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</si>
  <si>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</si>
  <si>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</si>
  <si>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</si>
  <si>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</si>
  <si>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</si>
  <si>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</si>
  <si>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</si>
  <si>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</si>
  <si>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</si>
  <si>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</si>
  <si>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</si>
  <si>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</si>
  <si>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</si>
  <si>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</si>
  <si>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</si>
  <si>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</si>
  <si>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</si>
  <si>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</si>
  <si>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</si>
  <si>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</si>
  <si>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</si>
  <si>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</si>
  <si>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</si>
  <si>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</si>
  <si>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</si>
  <si>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</si>
  <si>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</si>
  <si>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</si>
  <si>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</si>
  <si>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</si>
  <si>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</si>
  <si>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</si>
  <si>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</si>
  <si>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</si>
  <si>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</si>
  <si>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</si>
  <si>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</si>
  <si>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</si>
  <si>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</si>
  <si>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</si>
  <si>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</si>
  <si>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</si>
  <si>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</si>
  <si>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</si>
  <si>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</si>
  <si>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</si>
  <si>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</si>
  <si>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</si>
  <si>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</si>
  <si>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</si>
  <si>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</si>
  <si>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</si>
  <si>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</si>
  <si>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</si>
  <si>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</si>
  <si>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</si>
  <si>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</si>
  <si>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</si>
  <si>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</si>
  <si>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</si>
  <si>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</si>
  <si>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</si>
  <si>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</si>
  <si>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</si>
  <si>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</si>
  <si>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</si>
  <si>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</si>
  <si>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</si>
  <si>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</si>
  <si>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</si>
  <si>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</si>
  <si>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</si>
  <si>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</si>
  <si>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</si>
  <si>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</si>
  <si>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</si>
  <si>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</si>
  <si>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</si>
  <si>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</si>
  <si>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</si>
  <si>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</si>
  <si>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</si>
  <si>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</si>
  <si>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</si>
  <si>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</si>
  <si>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</si>
  <si>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</si>
  <si>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</si>
  <si>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</si>
  <si>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</si>
  <si>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</si>
  <si>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</si>
  <si>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</si>
  <si>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</si>
  <si>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</si>
  <si>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</si>
  <si>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</si>
  <si>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</si>
  <si>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</si>
  <si>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</si>
  <si>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</si>
  <si>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</si>
  <si>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</si>
  <si>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</si>
  <si>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</si>
  <si>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</si>
  <si>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</si>
  <si>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</si>
  <si>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</si>
  <si>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</si>
  <si>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</si>
  <si>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</si>
  <si>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</si>
  <si>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</si>
  <si>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</si>
  <si>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</si>
  <si>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</si>
  <si>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</si>
  <si>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</si>
  <si>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</si>
  <si>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</si>
  <si>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</si>
  <si>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</si>
  <si>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</si>
  <si>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</si>
  <si>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</si>
  <si>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</si>
  <si>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</si>
  <si>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</si>
  <si>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</si>
  <si>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</si>
  <si>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</si>
  <si>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</si>
  <si>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</si>
  <si>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</si>
  <si>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</si>
  <si>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</si>
  <si>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</si>
  <si>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</si>
  <si>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</si>
  <si>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</si>
  <si>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</si>
  <si>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</si>
  <si>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</si>
  <si>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</si>
  <si>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</si>
  <si>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</si>
  <si>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</si>
  <si>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</si>
  <si>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</si>
  <si>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</si>
  <si>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</si>
  <si>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</si>
  <si>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</si>
  <si>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</si>
  <si>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</si>
  <si>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</si>
  <si>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</si>
  <si>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</si>
  <si>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</si>
  <si>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</si>
  <si>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</si>
  <si>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</si>
  <si>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</si>
  <si>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</si>
  <si>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</si>
  <si>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</si>
  <si>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</si>
  <si>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</si>
  <si>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</si>
  <si>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</si>
  <si>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</si>
  <si>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</si>
  <si>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</si>
  <si>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</si>
  <si>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</si>
  <si>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</si>
  <si>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</si>
  <si>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</si>
  <si>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</si>
  <si>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</si>
  <si>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</si>
  <si>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</si>
  <si>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</si>
  <si>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</si>
  <si>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</si>
  <si>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</si>
  <si>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</si>
  <si>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</si>
  <si>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</si>
  <si>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</si>
  <si>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</si>
  <si>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</si>
  <si>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</si>
  <si>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</si>
  <si>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</si>
  <si>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</si>
  <si>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</si>
  <si>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</si>
  <si>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</si>
  <si>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</si>
  <si>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</si>
  <si>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</si>
  <si>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</si>
  <si>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</si>
  <si>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</si>
  <si>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</si>
  <si>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</si>
  <si>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</si>
  <si>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</si>
  <si>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</si>
  <si>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</si>
  <si>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</si>
  <si>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</si>
  <si>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</si>
  <si>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</si>
  <si>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</si>
  <si>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</si>
  <si>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</si>
  <si>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</si>
  <si>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</si>
  <si>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</si>
  <si>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</si>
  <si>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</si>
  <si>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</si>
  <si>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</si>
  <si>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</si>
  <si>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</si>
  <si>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</si>
  <si>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</si>
  <si>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</si>
  <si>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</si>
  <si>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</si>
  <si>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</si>
  <si>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</si>
  <si>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</si>
  <si>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</si>
  <si>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</si>
  <si>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</si>
  <si>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</si>
  <si>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</si>
  <si>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</si>
  <si>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</si>
  <si>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</si>
  <si>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</si>
  <si>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</si>
  <si>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</si>
  <si>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</si>
  <si>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</si>
  <si>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</si>
  <si>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</si>
  <si>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</si>
  <si>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</si>
  <si>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</si>
  <si>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</si>
  <si>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</si>
  <si>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</si>
  <si>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</si>
  <si>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</si>
  <si>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</si>
  <si>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</si>
  <si>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</si>
  <si>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</si>
  <si>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</si>
  <si>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</si>
  <si>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</si>
  <si>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</si>
  <si>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</si>
  <si>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</si>
  <si>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</si>
  <si>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</si>
  <si>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</si>
  <si>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</si>
  <si>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</si>
  <si>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</si>
  <si>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</si>
  <si>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</si>
  <si>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</si>
  <si>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</si>
  <si>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</si>
  <si>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</si>
  <si>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</si>
  <si>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</si>
  <si>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</si>
  <si>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</si>
  <si>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</si>
  <si>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</si>
  <si>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</si>
  <si>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</si>
  <si>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</si>
  <si>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</si>
  <si>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</si>
  <si>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</si>
  <si>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</si>
  <si>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</si>
  <si>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</si>
  <si>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</si>
  <si>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</si>
  <si>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</si>
  <si>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</si>
  <si>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</si>
  <si>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</si>
  <si>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</si>
  <si>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</si>
  <si>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</si>
  <si>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</si>
  <si>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</si>
  <si>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</si>
  <si>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</si>
  <si>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</si>
  <si>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</si>
  <si>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</si>
  <si>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</si>
  <si>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</si>
  <si>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</si>
  <si>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</si>
  <si>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</si>
  <si>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</si>
  <si>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</si>
  <si>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</si>
  <si>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</si>
  <si>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</si>
  <si>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</si>
  <si>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</si>
  <si>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</si>
  <si>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</si>
  <si>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</si>
  <si>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</si>
  <si>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</si>
  <si>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</si>
  <si>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</si>
  <si>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</si>
  <si>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</si>
  <si>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</si>
  <si>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</si>
  <si>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</si>
  <si>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</si>
  <si>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</si>
  <si>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</si>
  <si>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</si>
  <si>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</si>
  <si>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</si>
  <si>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</si>
  <si>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</si>
  <si>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</si>
  <si>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</si>
  <si>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</si>
  <si>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</si>
  <si>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</si>
  <si>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</si>
  <si>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</si>
  <si>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</si>
  <si>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</si>
  <si>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</si>
  <si>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</si>
  <si>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</si>
  <si>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</si>
  <si>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</si>
  <si>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</si>
  <si>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</si>
  <si>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</si>
  <si>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</si>
  <si>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</si>
  <si>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</si>
  <si>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</si>
  <si>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</si>
  <si>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</si>
  <si>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</si>
  <si>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</si>
  <si>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</si>
  <si>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</si>
  <si>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</si>
  <si>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</si>
  <si>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</si>
  <si>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</si>
  <si>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</si>
  <si>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</si>
  <si>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</si>
  <si>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</si>
  <si>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</si>
  <si>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</si>
  <si>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</si>
  <si>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</si>
  <si>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</si>
  <si>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</si>
  <si>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</si>
  <si>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</si>
  <si>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</si>
  <si>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</si>
  <si>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</si>
  <si>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</si>
  <si>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</si>
  <si>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</si>
  <si>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</si>
  <si>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</si>
  <si>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</si>
  <si>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</si>
  <si>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</si>
  <si>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</si>
  <si>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</si>
  <si>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</si>
  <si>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</si>
  <si>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</si>
  <si>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</si>
  <si>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</si>
  <si>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</si>
  <si>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</si>
  <si>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</si>
  <si>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</si>
  <si>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</si>
  <si>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</si>
  <si>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</si>
  <si>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</si>
  <si>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</si>
  <si>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</si>
  <si>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</si>
  <si>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</si>
  <si>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</si>
  <si>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</si>
  <si>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</si>
  <si>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</si>
  <si>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</si>
  <si>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</si>
  <si>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</si>
  <si>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</si>
  <si>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</si>
  <si>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</si>
  <si>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</si>
  <si>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</si>
  <si>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</si>
  <si>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</si>
  <si>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</si>
  <si>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</si>
  <si>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</si>
  <si>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</si>
  <si>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</si>
  <si>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</si>
  <si>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</si>
  <si>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</si>
  <si>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</si>
  <si>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</si>
  <si>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</si>
  <si>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</si>
  <si>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</si>
  <si>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</si>
  <si>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</si>
  <si>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</si>
  <si>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</si>
  <si>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</si>
  <si>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</si>
  <si>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</si>
  <si>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</si>
  <si>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</si>
  <si>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</si>
  <si>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</si>
  <si>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</si>
  <si>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</si>
  <si>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</si>
  <si>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</si>
  <si>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</si>
  <si>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</si>
  <si>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</si>
  <si>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</si>
  <si>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</si>
  <si>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</si>
  <si>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</si>
  <si>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</si>
  <si>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</si>
  <si>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</si>
  <si>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</si>
  <si>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</si>
  <si>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</si>
  <si>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</si>
  <si>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</si>
  <si>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</si>
  <si>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</si>
  <si>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</si>
  <si>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</si>
  <si>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</si>
  <si>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</si>
  <si>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</si>
  <si>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</si>
  <si>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</si>
  <si>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</si>
  <si>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</si>
  <si>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</si>
  <si>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</si>
  <si>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</si>
  <si>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</si>
  <si>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</si>
  <si>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</si>
  <si>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</si>
  <si>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</si>
  <si>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</si>
  <si>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</si>
  <si>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</si>
  <si>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</si>
  <si>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</si>
  <si>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</si>
  <si>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</si>
  <si>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</si>
  <si>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</si>
  <si>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</si>
  <si>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</si>
  <si>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</si>
  <si>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</si>
  <si>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</si>
  <si>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</si>
  <si>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</si>
  <si>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</si>
  <si>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</si>
  <si>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</si>
  <si>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</si>
  <si>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</si>
  <si>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</si>
  <si>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</si>
  <si>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</si>
  <si>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</si>
  <si>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</si>
  <si>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</si>
  <si>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</si>
  <si>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</si>
  <si>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</si>
  <si>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</si>
  <si>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</si>
  <si>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</si>
  <si>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</si>
  <si>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</si>
  <si>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</si>
  <si>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</si>
  <si>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</si>
  <si>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</si>
  <si>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</si>
  <si>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</si>
  <si>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</si>
  <si>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</si>
  <si>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</si>
  <si>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</si>
  <si>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</si>
  <si>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</si>
  <si>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</si>
  <si>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</si>
  <si>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</si>
  <si>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</si>
  <si>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</si>
  <si>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</si>
  <si>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</si>
  <si>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</si>
  <si>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</si>
  <si>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</si>
  <si>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</si>
  <si>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</si>
  <si>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</si>
  <si>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</si>
  <si>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</si>
  <si>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</si>
  <si>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</si>
  <si>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</si>
  <si>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</si>
  <si>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</si>
  <si>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</si>
  <si>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</si>
  <si>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</si>
  <si>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</si>
  <si>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</si>
  <si>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</si>
  <si>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</si>
  <si>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</si>
  <si>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</si>
  <si>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</si>
  <si>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</si>
  <si>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</si>
  <si>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</si>
  <si>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</si>
  <si>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</si>
  <si>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</si>
  <si>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</si>
  <si>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</si>
  <si>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</si>
  <si>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</si>
  <si>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</si>
  <si>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</si>
  <si>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</si>
  <si>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</si>
  <si>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</si>
  <si>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</si>
  <si>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</si>
  <si>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</si>
  <si>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</si>
  <si>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</si>
  <si>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</si>
  <si>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</si>
  <si>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</si>
  <si>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</si>
  <si>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</si>
  <si>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</si>
  <si>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</si>
  <si>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</si>
  <si>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</si>
  <si>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</si>
  <si>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</si>
  <si>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</si>
  <si>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</si>
  <si>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</si>
  <si>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</si>
  <si>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</si>
  <si>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</si>
  <si>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</si>
  <si>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</si>
  <si>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</si>
  <si>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</si>
  <si>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</si>
  <si>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</si>
  <si>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</si>
  <si>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</si>
  <si>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</si>
  <si>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</si>
  <si>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</si>
  <si>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</si>
  <si>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</si>
  <si>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</si>
  <si>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</si>
  <si>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</si>
  <si>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</si>
  <si>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</si>
  <si>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</si>
  <si>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</si>
  <si>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</si>
  <si>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</si>
  <si>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</si>
  <si>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</si>
  <si>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</si>
  <si>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</si>
  <si>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</si>
  <si>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</si>
  <si>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</si>
  <si>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</si>
  <si>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</si>
  <si>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</si>
  <si>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</si>
  <si>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</si>
  <si>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</si>
  <si>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</si>
  <si>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</si>
  <si>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</si>
  <si>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</si>
  <si>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</si>
  <si>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</si>
  <si>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</si>
  <si>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</si>
  <si>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</si>
  <si>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</si>
  <si>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</si>
  <si>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</si>
  <si>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</si>
  <si>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</si>
  <si>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</si>
  <si>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</si>
  <si>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</si>
  <si>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</si>
  <si>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</si>
  <si>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</si>
  <si>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</si>
  <si>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</si>
  <si>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</si>
  <si>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</si>
  <si>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</si>
  <si>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</si>
  <si>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</si>
  <si>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</si>
  <si>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</si>
  <si>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</si>
  <si>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</si>
  <si>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</si>
  <si>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</si>
  <si>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</si>
  <si>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</si>
  <si>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</si>
  <si>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</si>
  <si>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</si>
  <si>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</si>
  <si>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</si>
  <si>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</si>
  <si>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</si>
  <si>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</si>
  <si>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</si>
  <si>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</si>
  <si>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</si>
  <si>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</si>
  <si>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</si>
  <si>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</si>
  <si>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</si>
  <si>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</si>
  <si>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</si>
  <si>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</si>
  <si>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</si>
  <si>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</si>
  <si>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</si>
  <si>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</si>
  <si>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</si>
  <si>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</si>
  <si>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</si>
  <si>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</si>
  <si>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</si>
  <si>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</si>
  <si>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</si>
  <si>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</si>
  <si>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</si>
  <si>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</si>
  <si>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</si>
  <si>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</si>
  <si>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</si>
  <si>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</si>
  <si>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</si>
  <si>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</si>
  <si>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</si>
  <si>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</si>
  <si>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</si>
  <si>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</si>
  <si>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</si>
  <si>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</si>
  <si>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</si>
  <si>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</si>
  <si>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</si>
  <si>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</si>
  <si>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</si>
  <si>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</si>
  <si>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</si>
  <si>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</si>
  <si>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</si>
  <si>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</si>
  <si>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</si>
  <si>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</si>
  <si>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</si>
  <si>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</si>
  <si>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</si>
  <si>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</si>
  <si>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</si>
  <si>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</si>
  <si>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</si>
  <si>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</si>
  <si>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</si>
  <si>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</si>
  <si>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</si>
  <si>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</si>
  <si>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</si>
  <si>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</si>
  <si>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</si>
  <si>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</si>
  <si>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</si>
  <si>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</si>
  <si>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</si>
  <si>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</si>
  <si>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</si>
  <si>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</si>
  <si>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</si>
  <si>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</si>
  <si>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</si>
  <si>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</si>
  <si>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</si>
  <si>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</si>
  <si>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</si>
  <si>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</si>
  <si>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</si>
  <si>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</si>
  <si>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</si>
  <si>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</si>
  <si>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</si>
  <si>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</si>
  <si>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</si>
  <si>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</si>
  <si>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</si>
  <si>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</si>
  <si>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</si>
  <si>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</si>
  <si>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</si>
  <si>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</si>
  <si>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</si>
  <si>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</si>
  <si>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</si>
  <si>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</si>
  <si>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</si>
  <si>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</si>
  <si>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</si>
  <si>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</si>
  <si>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</si>
  <si>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</si>
  <si>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</si>
  <si>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</si>
  <si>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</si>
  <si>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</si>
  <si>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</si>
  <si>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</si>
  <si>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</si>
  <si>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</si>
  <si>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</si>
  <si>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</si>
  <si>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</si>
  <si>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</si>
  <si>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</si>
  <si>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</si>
  <si>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</si>
  <si>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</si>
  <si>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</si>
  <si>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</si>
  <si>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</si>
  <si>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</si>
  <si>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</si>
  <si>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</si>
  <si>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</si>
  <si>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</si>
  <si>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</si>
  <si>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</si>
  <si>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</si>
  <si>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</si>
  <si>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</si>
  <si>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</si>
  <si>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</si>
  <si>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</si>
  <si>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</si>
  <si>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</si>
  <si>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</si>
  <si>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</si>
  <si>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</si>
  <si>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</si>
  <si>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</si>
  <si>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</si>
  <si>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</si>
  <si>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</si>
  <si>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</si>
  <si>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</si>
  <si>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</si>
  <si>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</si>
  <si>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</si>
  <si>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</si>
  <si>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</si>
  <si>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</si>
  <si>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</si>
  <si>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</si>
  <si>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</si>
  <si>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</si>
  <si>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</si>
  <si>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</si>
  <si>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</si>
  <si>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</si>
  <si>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</si>
  <si>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</si>
  <si>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</si>
  <si>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</si>
  <si>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</si>
  <si>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</si>
  <si>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</si>
  <si>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</si>
  <si>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</si>
  <si>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</si>
  <si>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</si>
  <si>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</si>
  <si>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</si>
  <si>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</si>
  <si>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</si>
  <si>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</si>
  <si>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</si>
  <si>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</si>
  <si>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</si>
  <si>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</si>
  <si>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</si>
  <si>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</si>
  <si>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</si>
  <si>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</si>
  <si>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</si>
  <si>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</si>
  <si>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</si>
  <si>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</si>
  <si>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</si>
  <si>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</si>
  <si>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</si>
  <si>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</si>
  <si>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</si>
  <si>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</si>
  <si>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</si>
  <si>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</si>
  <si>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</si>
  <si>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</si>
  <si>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</si>
  <si>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</si>
  <si>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</si>
  <si>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</si>
  <si>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</si>
  <si>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</si>
  <si>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</si>
  <si>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</si>
  <si>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</si>
  <si>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</si>
  <si>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</si>
  <si>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</si>
  <si>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</si>
  <si>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</si>
  <si>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</si>
  <si>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</si>
  <si>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</si>
  <si>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</si>
  <si>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</si>
  <si>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</si>
  <si>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</si>
  <si>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</si>
  <si>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</si>
  <si>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</si>
  <si>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</si>
  <si>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</si>
  <si>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</si>
  <si>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</si>
  <si>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</si>
  <si>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</si>
  <si>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</si>
  <si>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</si>
  <si>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</si>
  <si>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</si>
  <si>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</si>
  <si>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</si>
  <si>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</si>
  <si>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</si>
  <si>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</si>
  <si>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</si>
  <si>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</si>
  <si>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</si>
  <si>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</si>
  <si>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</si>
  <si>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</si>
  <si>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</si>
  <si>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</si>
  <si>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</si>
  <si>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</si>
  <si>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</si>
  <si>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</si>
  <si>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</si>
  <si>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</si>
  <si>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</si>
  <si>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</si>
  <si>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</si>
  <si>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</si>
  <si>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</si>
  <si>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</si>
  <si>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</si>
  <si>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</si>
  <si>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</si>
  <si>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</si>
  <si>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</si>
  <si>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</si>
  <si>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</si>
  <si>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</si>
  <si>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</si>
  <si>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</si>
  <si>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</si>
  <si>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</si>
  <si>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</si>
  <si>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</si>
  <si>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</si>
  <si>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</si>
  <si>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</si>
  <si>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</si>
  <si>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</si>
  <si>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</si>
  <si>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</si>
  <si>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</si>
  <si>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</si>
  <si>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</si>
  <si>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</si>
  <si>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</si>
  <si>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</si>
  <si>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</si>
  <si>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</si>
  <si>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</si>
  <si>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</si>
  <si>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</si>
  <si>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</si>
  <si>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</si>
  <si>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</si>
  <si>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</si>
  <si>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</si>
  <si>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</si>
  <si>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</si>
  <si>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</si>
  <si>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</si>
  <si>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</si>
  <si>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</si>
  <si>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</si>
  <si>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</si>
  <si>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</si>
  <si>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</si>
  <si>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</si>
  <si>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</si>
  <si>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</si>
  <si>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</si>
  <si>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</si>
  <si>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</si>
  <si>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</si>
  <si>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</si>
  <si>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</si>
  <si>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</si>
  <si>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</si>
  <si>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</si>
  <si>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</si>
  <si>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</si>
  <si>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</si>
  <si>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</si>
  <si>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</si>
  <si>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</si>
  <si>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</si>
  <si>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</si>
  <si>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</si>
  <si>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</si>
  <si>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</si>
  <si>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</si>
  <si>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</si>
  <si>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</si>
  <si>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</si>
  <si>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</si>
  <si>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</si>
  <si>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</si>
  <si>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</si>
  <si>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</si>
  <si>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</si>
  <si>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</si>
  <si>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</si>
  <si>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</si>
  <si>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</si>
  <si>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</si>
  <si>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</si>
  <si>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</si>
  <si>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</si>
  <si>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</si>
  <si>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</si>
  <si>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</si>
  <si>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</si>
  <si>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</si>
  <si>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</si>
  <si>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</si>
  <si>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</si>
  <si>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</si>
  <si>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</si>
  <si>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</si>
  <si>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</si>
  <si>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</si>
  <si>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</si>
  <si>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</si>
  <si>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</si>
  <si>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</si>
  <si>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</si>
  <si>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</si>
  <si>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</si>
  <si>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</si>
  <si>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</si>
  <si>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</si>
  <si>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</si>
  <si>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</si>
  <si>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</si>
  <si>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</si>
  <si>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</si>
  <si>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</si>
  <si>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</si>
  <si>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</si>
  <si>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</si>
  <si>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</si>
  <si>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</si>
  <si>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</si>
  <si>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</si>
  <si>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</si>
  <si>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</si>
  <si>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</si>
  <si>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</si>
  <si>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</si>
  <si>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</si>
  <si>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</si>
  <si>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</si>
  <si>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</si>
  <si>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</si>
  <si>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</si>
  <si>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</si>
  <si>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</si>
  <si>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</si>
  <si>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</si>
  <si>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</si>
  <si>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</si>
  <si>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</si>
  <si>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</si>
  <si>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</si>
  <si>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</si>
  <si>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</si>
  <si>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</si>
  <si>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</si>
  <si>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</si>
  <si>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</si>
  <si>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</si>
  <si>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</si>
  <si>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</si>
  <si>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</si>
  <si>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</si>
  <si>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</si>
  <si>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</si>
  <si>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</si>
  <si>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</si>
  <si>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</si>
  <si>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</si>
  <si>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</si>
  <si>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</si>
  <si>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</si>
  <si>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</si>
  <si>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</si>
  <si>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</si>
  <si>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</si>
  <si>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</si>
  <si>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</si>
  <si>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</si>
  <si>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</si>
  <si>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</si>
  <si>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</si>
  <si>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</si>
  <si>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</si>
  <si>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</si>
  <si>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</si>
  <si>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</si>
  <si>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</si>
  <si>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</si>
  <si>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</si>
  <si>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</si>
  <si>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</si>
  <si>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</si>
  <si>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</si>
  <si>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</si>
  <si>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</si>
  <si>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</si>
  <si>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</si>
  <si>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</si>
  <si>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</si>
  <si>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</si>
  <si>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</si>
  <si>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</si>
  <si>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</si>
  <si>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</si>
  <si>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</si>
  <si>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</si>
  <si>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</si>
  <si>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</si>
  <si>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</si>
  <si>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</si>
  <si>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</si>
  <si>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</si>
  <si>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</si>
  <si>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</si>
  <si>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</si>
  <si>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</si>
  <si>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</si>
  <si>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</si>
  <si>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</si>
  <si>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</si>
  <si>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</si>
  <si>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</si>
  <si>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</si>
  <si>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</si>
  <si>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</si>
  <si>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</si>
  <si>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</si>
  <si>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</si>
  <si>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</si>
  <si>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</si>
  <si>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</si>
  <si>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</si>
  <si>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</si>
  <si>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</si>
  <si>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</si>
  <si>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</si>
  <si>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</si>
  <si>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</si>
  <si>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</si>
  <si>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</si>
  <si>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</si>
  <si>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</si>
  <si>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</si>
  <si>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</si>
  <si>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</si>
  <si>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</si>
  <si>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</si>
  <si>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</si>
  <si>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</si>
  <si>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</si>
  <si>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</si>
  <si>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</si>
  <si>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</si>
  <si>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</si>
  <si>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</si>
  <si>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</si>
  <si>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</si>
  <si>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</si>
  <si>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</si>
  <si>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</si>
  <si>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</si>
  <si>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</si>
  <si>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</si>
  <si>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</si>
  <si>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</si>
  <si>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</si>
  <si>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</si>
  <si>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</si>
  <si>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</si>
  <si>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</si>
  <si>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</si>
  <si>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</si>
  <si>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</si>
  <si>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</si>
  <si>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</si>
  <si>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</si>
  <si>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</si>
  <si>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</si>
  <si>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</si>
  <si>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</si>
  <si>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</si>
  <si>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</si>
  <si>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</si>
  <si>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</si>
  <si>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</si>
  <si>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</si>
  <si>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</si>
  <si>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</si>
  <si>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</si>
  <si>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</si>
  <si>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</si>
  <si>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</si>
  <si>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</si>
  <si>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</si>
  <si>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</si>
  <si>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</si>
  <si>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</si>
  <si>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</si>
  <si>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</si>
  <si>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</si>
  <si>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</si>
  <si>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</si>
  <si>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</si>
  <si>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</si>
  <si>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</si>
  <si>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</si>
  <si>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</si>
  <si>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</si>
  <si>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</si>
  <si>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</si>
  <si>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</si>
  <si>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</si>
  <si>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</si>
  <si>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</si>
  <si>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</si>
  <si>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</si>
  <si>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</si>
  <si>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</si>
  <si>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</si>
  <si>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</si>
  <si>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</si>
  <si>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</si>
  <si>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</si>
  <si>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</si>
  <si>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</si>
  <si>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</si>
  <si>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</si>
  <si>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</si>
  <si>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</si>
  <si>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</si>
  <si>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</si>
  <si>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</si>
  <si>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</si>
  <si>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</si>
  <si>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</si>
  <si>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</si>
  <si>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</si>
  <si>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</si>
  <si>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</si>
  <si>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</si>
  <si>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</si>
  <si>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</si>
  <si>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</si>
  <si>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</si>
  <si>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</si>
  <si>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</si>
  <si>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</si>
  <si>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</si>
  <si>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</si>
  <si>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</si>
  <si>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</si>
  <si>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</si>
  <si>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</si>
  <si>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</si>
  <si>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</si>
  <si>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</si>
  <si>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</si>
  <si>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</si>
  <si>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</si>
  <si>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</si>
  <si>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</si>
  <si>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</si>
  <si>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</si>
  <si>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</si>
  <si>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</si>
  <si>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</si>
  <si>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</si>
  <si>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</si>
  <si>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</si>
  <si>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</si>
  <si>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</si>
  <si>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</si>
  <si>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</si>
  <si>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</si>
  <si>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</si>
  <si>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</si>
  <si>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</si>
  <si>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</si>
  <si>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</si>
  <si>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</si>
  <si>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</si>
  <si>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</si>
  <si>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</si>
  <si>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</si>
  <si>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</si>
  <si>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</si>
  <si>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</si>
  <si>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</si>
  <si>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</si>
  <si>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</si>
  <si>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</si>
  <si>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</si>
  <si>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</si>
  <si>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</si>
  <si>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</si>
  <si>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</si>
  <si>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</si>
  <si>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</si>
  <si>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</si>
  <si>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</si>
  <si>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</si>
  <si>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</si>
  <si>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</si>
  <si>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</si>
  <si>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</si>
  <si>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</si>
  <si>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</si>
  <si>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</si>
  <si>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</si>
  <si>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</si>
  <si>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</si>
  <si>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</si>
  <si>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</si>
  <si>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</si>
  <si>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</si>
  <si>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</si>
  <si>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</si>
  <si>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</si>
  <si>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</si>
  <si>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</si>
  <si>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</si>
  <si>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</si>
  <si>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</si>
  <si>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</si>
  <si>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</si>
  <si>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</si>
  <si>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</si>
  <si>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</si>
  <si>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</si>
  <si>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</si>
  <si>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</si>
  <si>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</si>
  <si>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</si>
  <si>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</si>
  <si>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</si>
  <si>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</si>
  <si>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</si>
  <si>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</si>
  <si>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</si>
  <si>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</si>
  <si>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</si>
  <si>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</si>
  <si>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</si>
  <si>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</si>
  <si>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</si>
  <si>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</si>
  <si>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</si>
  <si>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</si>
  <si>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</si>
  <si>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</si>
  <si>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</si>
  <si>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</si>
  <si>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</si>
  <si>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</si>
  <si>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</si>
  <si>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</si>
  <si>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</si>
  <si>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</si>
  <si>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</si>
  <si>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</si>
  <si>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</si>
  <si>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</si>
  <si>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</si>
  <si>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</si>
  <si>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</si>
  <si>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</si>
  <si>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</si>
  <si>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</si>
  <si>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</si>
  <si>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</si>
  <si>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</si>
  <si>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</si>
  <si>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</si>
  <si>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</si>
  <si>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</si>
  <si>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</si>
  <si>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</si>
  <si>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</si>
  <si>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</si>
  <si>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</si>
  <si>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</si>
  <si>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</si>
  <si>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</si>
  <si>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</si>
  <si>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</si>
  <si>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</si>
  <si>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</si>
  <si>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</si>
  <si>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</si>
  <si>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</si>
  <si>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</si>
  <si>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</si>
  <si>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</si>
  <si>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</si>
  <si>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</si>
  <si>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</si>
  <si>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</si>
  <si>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</si>
  <si>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</si>
  <si>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</si>
  <si>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</si>
  <si>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</si>
  <si>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</si>
  <si>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</si>
  <si>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</si>
  <si>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</si>
  <si>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</si>
  <si>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</si>
  <si>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</si>
  <si>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</si>
  <si>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</si>
  <si>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</si>
  <si>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</si>
  <si>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</si>
  <si>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</si>
  <si>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</si>
  <si>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</si>
  <si>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</si>
  <si>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</si>
  <si>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</si>
  <si>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</si>
  <si>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</si>
  <si>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</si>
  <si>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</si>
  <si>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</si>
  <si>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</si>
  <si>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</si>
  <si>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</si>
  <si>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</si>
  <si>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</si>
  <si>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</si>
  <si>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</si>
  <si>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</si>
  <si>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</si>
  <si>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</si>
  <si>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</si>
  <si>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</si>
  <si>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</si>
  <si>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</si>
  <si>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</si>
  <si>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</si>
  <si>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</si>
  <si>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</si>
  <si>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</si>
  <si>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</si>
  <si>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</si>
  <si>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</si>
  <si>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</si>
  <si>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</si>
  <si>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</si>
  <si>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</si>
  <si>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</si>
  <si>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</si>
  <si>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</si>
  <si>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</si>
  <si>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</si>
  <si>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</si>
  <si>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</si>
  <si>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</si>
  <si>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</si>
  <si>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</si>
  <si>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</si>
  <si>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</si>
  <si>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</si>
  <si>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</si>
  <si>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</si>
  <si>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</si>
  <si>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</si>
  <si>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</si>
  <si>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</si>
  <si>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</si>
  <si>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</si>
  <si>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</si>
  <si>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</si>
  <si>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</si>
  <si>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</si>
  <si>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</si>
  <si>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</si>
  <si>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</si>
  <si>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</si>
  <si>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</si>
  <si>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</si>
  <si>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</si>
  <si>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</si>
  <si>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</si>
  <si>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</si>
  <si>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</si>
  <si>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</si>
  <si>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</si>
  <si>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</si>
  <si>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</si>
  <si>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</si>
  <si>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</si>
  <si>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</si>
  <si>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</si>
  <si>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</si>
  <si>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</si>
  <si>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</si>
  <si>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</si>
  <si>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</si>
  <si>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</si>
  <si>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</si>
  <si>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</si>
  <si>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</si>
  <si>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</si>
  <si>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</si>
  <si>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</si>
  <si>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</si>
  <si>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</si>
  <si>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</si>
  <si>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</si>
  <si>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</si>
  <si>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</si>
  <si>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</si>
  <si>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</si>
  <si>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</si>
  <si>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</si>
  <si>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</si>
  <si>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</si>
  <si>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</si>
  <si>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</si>
  <si>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</si>
  <si>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</si>
  <si>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</si>
  <si>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</si>
  <si>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</si>
  <si>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</si>
  <si>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</si>
  <si>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</si>
  <si>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</si>
  <si>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</si>
  <si>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</si>
  <si>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</si>
  <si>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</si>
  <si>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</si>
  <si>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</si>
  <si>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</si>
  <si>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</si>
  <si>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</si>
  <si>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</si>
  <si>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</si>
  <si>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</si>
  <si>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</si>
  <si>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</si>
  <si>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</si>
  <si>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</si>
  <si>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</si>
  <si>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</si>
  <si>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</si>
  <si>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</si>
  <si>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</si>
  <si>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</si>
  <si>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</si>
  <si>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</si>
  <si>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</si>
  <si>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</si>
  <si>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</si>
  <si>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</si>
  <si>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</si>
  <si>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</si>
  <si>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</si>
  <si>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</si>
  <si>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</si>
  <si>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</si>
  <si>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</si>
  <si>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</si>
  <si>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</si>
  <si>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</si>
  <si>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</si>
  <si>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</si>
  <si>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</si>
  <si>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</si>
  <si>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</si>
  <si>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</si>
  <si>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</si>
  <si>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</si>
  <si>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</si>
  <si>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</si>
  <si>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</si>
  <si>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</si>
  <si>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</si>
  <si>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</si>
  <si>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</si>
  <si>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</si>
  <si>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</si>
  <si>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</si>
  <si>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</si>
  <si>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</si>
  <si>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</si>
  <si>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</si>
  <si>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</si>
  <si>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</si>
  <si>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</si>
  <si>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</si>
  <si>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</si>
  <si>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</si>
  <si>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</si>
  <si>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</si>
  <si>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</si>
  <si>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</si>
  <si>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</si>
  <si>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</si>
  <si>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</si>
  <si>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</si>
  <si>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</si>
  <si>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</si>
  <si>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</si>
  <si>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</si>
  <si>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</si>
  <si>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</si>
  <si>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</si>
  <si>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</si>
  <si>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</si>
  <si>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</si>
  <si>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</si>
  <si>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</si>
  <si>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</si>
  <si>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</si>
  <si>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</si>
  <si>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</si>
  <si>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</si>
  <si>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</si>
  <si>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</si>
  <si>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</si>
  <si>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</si>
  <si>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</si>
  <si>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</si>
  <si>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</si>
  <si>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</si>
  <si>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</si>
  <si>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</si>
  <si>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</si>
  <si>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</si>
  <si>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</si>
  <si>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</si>
  <si>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</si>
  <si>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</si>
  <si>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</si>
  <si>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</si>
  <si>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</si>
  <si>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</si>
  <si>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</si>
  <si>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</si>
  <si>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</si>
  <si>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</si>
  <si>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</si>
  <si>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</si>
  <si>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</si>
  <si>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</si>
  <si>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</si>
  <si>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</si>
  <si>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</si>
  <si>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</si>
  <si>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</si>
  <si>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</si>
  <si>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</si>
  <si>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</si>
  <si>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</si>
  <si>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</si>
  <si>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</si>
  <si>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</si>
  <si>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</si>
  <si>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</si>
  <si>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</si>
  <si>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</si>
  <si>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</si>
  <si>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</si>
  <si>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</si>
  <si>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</si>
  <si>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</si>
  <si>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</si>
  <si>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</si>
  <si>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</si>
  <si>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</si>
  <si>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</si>
  <si>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</si>
  <si>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</si>
  <si>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</si>
  <si>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</si>
  <si>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</si>
  <si>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</si>
  <si>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</si>
  <si>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</si>
  <si>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</si>
  <si>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</si>
  <si>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</si>
  <si>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</si>
  <si>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</si>
  <si>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</si>
  <si>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</si>
  <si>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</si>
  <si>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</si>
  <si>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</si>
  <si>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</si>
  <si>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</si>
  <si>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</si>
  <si>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</si>
  <si>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</si>
  <si>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</si>
  <si>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</si>
  <si>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</si>
  <si>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</si>
  <si>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</si>
  <si>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</si>
  <si>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</si>
  <si>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</si>
  <si>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</si>
  <si>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</si>
  <si>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</si>
  <si>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</si>
  <si>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</si>
  <si>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</si>
  <si>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</si>
  <si>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</si>
  <si>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</si>
  <si>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</si>
  <si>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</si>
  <si>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</si>
  <si>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</si>
  <si>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</si>
  <si>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</si>
  <si>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</si>
  <si>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</si>
  <si>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</si>
  <si>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</si>
  <si>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</si>
  <si>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</si>
  <si>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</si>
  <si>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</si>
  <si>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</si>
  <si>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</si>
  <si>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</si>
  <si>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</si>
  <si>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</si>
  <si>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</si>
  <si>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</si>
  <si>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</si>
  <si>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</si>
  <si>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</si>
  <si>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</si>
  <si>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</si>
  <si>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</si>
  <si>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</si>
  <si>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</si>
  <si>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</si>
  <si>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</si>
  <si>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</si>
  <si>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</si>
  <si>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</si>
  <si>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</si>
  <si>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</si>
  <si>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</si>
  <si>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</si>
  <si>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</si>
  <si>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</si>
  <si>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</si>
  <si>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</si>
  <si>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</si>
  <si>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</si>
  <si>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</si>
  <si>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</si>
  <si>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</si>
  <si>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</si>
  <si>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</si>
  <si>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</si>
  <si>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</si>
  <si>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</si>
  <si>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</si>
  <si>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</si>
  <si>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</si>
  <si>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</si>
  <si>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</si>
  <si>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</si>
  <si>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</si>
  <si>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</si>
  <si>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</si>
  <si>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</si>
  <si>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</si>
  <si>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</si>
  <si>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</si>
  <si>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</si>
  <si>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</si>
  <si>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</si>
  <si>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</si>
  <si>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</si>
  <si>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</si>
  <si>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</si>
  <si>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</si>
  <si>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</si>
  <si>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</si>
  <si>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</si>
  <si>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</si>
  <si>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</si>
  <si>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</si>
  <si>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</si>
  <si>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</si>
  <si>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</si>
  <si>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</si>
  <si>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</si>
  <si>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</si>
  <si>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</si>
  <si>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</si>
  <si>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</si>
  <si>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</si>
  <si>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</si>
  <si>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</si>
  <si>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</si>
  <si>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</si>
  <si>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</si>
  <si>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</si>
  <si>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</si>
  <si>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</si>
  <si>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</si>
  <si>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</si>
  <si>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</si>
  <si>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</si>
  <si>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</si>
  <si>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</si>
  <si>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</si>
  <si>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</si>
  <si>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</si>
  <si>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</si>
  <si>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</si>
  <si>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</si>
  <si>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</si>
  <si>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</si>
  <si>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</si>
  <si>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</si>
  <si>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</si>
  <si>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</si>
  <si>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</si>
  <si>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</si>
  <si>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</si>
  <si>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</si>
  <si>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</si>
  <si>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</si>
  <si>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</si>
  <si>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</si>
  <si>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</si>
  <si>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</si>
  <si>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</si>
  <si>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</si>
  <si>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</si>
  <si>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</si>
  <si>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</si>
  <si>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</si>
  <si>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</si>
  <si>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</si>
  <si>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</si>
  <si>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</si>
  <si>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</si>
  <si>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</si>
  <si>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</si>
  <si>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</si>
  <si>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</si>
  <si>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</si>
  <si>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</si>
  <si>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</si>
  <si>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</si>
  <si>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</si>
  <si>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</si>
  <si>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</si>
  <si>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</si>
  <si>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</si>
  <si>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</si>
  <si>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</si>
  <si>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</si>
  <si>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</si>
  <si>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</si>
  <si>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</si>
  <si>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</si>
  <si>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</si>
  <si>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</si>
  <si>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</si>
  <si>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</si>
  <si>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</si>
  <si>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</si>
  <si>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</si>
  <si>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</si>
  <si>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</si>
  <si>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</si>
  <si>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</si>
  <si>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</si>
  <si>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</si>
  <si>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</si>
  <si>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</si>
  <si>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</si>
  <si>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</si>
  <si>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</si>
  <si>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</si>
  <si>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</si>
  <si>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</si>
  <si>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</si>
  <si>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</si>
  <si>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</si>
  <si>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</si>
  <si>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</si>
  <si>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</si>
  <si>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</si>
  <si>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</si>
  <si>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</si>
  <si>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</si>
  <si>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</si>
  <si>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</si>
  <si>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</si>
  <si>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</si>
  <si>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</si>
  <si>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</si>
  <si>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</si>
  <si>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</si>
  <si>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</si>
  <si>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</si>
  <si>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</si>
  <si>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</si>
  <si>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</si>
  <si>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</si>
  <si>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</si>
  <si>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</si>
  <si>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</si>
  <si>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</si>
  <si>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</si>
  <si>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</si>
  <si>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</si>
  <si>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</si>
  <si>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</si>
  <si>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</si>
  <si>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</si>
  <si>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</si>
  <si>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</si>
  <si>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</si>
  <si>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</si>
  <si>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</si>
  <si>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</si>
  <si>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</si>
  <si>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</si>
  <si>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</si>
  <si>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</si>
  <si>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</si>
  <si>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</si>
  <si>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</si>
  <si>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</si>
  <si>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</si>
  <si>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</si>
  <si>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</si>
  <si>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</si>
  <si>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</si>
  <si>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</si>
  <si>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</si>
  <si>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</si>
  <si>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</si>
  <si>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</si>
  <si>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</si>
  <si>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</si>
  <si>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</si>
  <si>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</si>
  <si>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</si>
  <si>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</si>
  <si>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</si>
  <si>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</si>
  <si>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</si>
  <si>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</si>
  <si>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</si>
  <si>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</si>
  <si>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</si>
  <si>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</si>
  <si>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</si>
  <si>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</si>
  <si>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</si>
  <si>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</si>
  <si>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</si>
  <si>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</si>
  <si>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</si>
  <si>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</si>
  <si>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</si>
  <si>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</si>
  <si>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</si>
  <si>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</si>
  <si>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</si>
  <si>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</si>
  <si>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</si>
  <si>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</si>
  <si>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</si>
  <si>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</si>
  <si>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</si>
  <si>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</si>
  <si>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</si>
  <si>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</si>
  <si>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</si>
  <si>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</si>
  <si>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</si>
  <si>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</si>
  <si>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</si>
  <si>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</si>
  <si>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</si>
  <si>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</si>
  <si>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</si>
  <si>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</si>
  <si>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</si>
  <si>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</si>
  <si>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</si>
  <si>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</si>
  <si>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</si>
  <si>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</si>
  <si>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</si>
  <si>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</si>
  <si>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</si>
  <si>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</si>
  <si>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</si>
  <si>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</si>
  <si>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</si>
  <si>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</si>
  <si>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</si>
  <si>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</si>
  <si>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</si>
  <si>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</si>
  <si>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</si>
  <si>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</si>
  <si>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</si>
  <si>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</si>
  <si>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</si>
  <si>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</si>
  <si>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</si>
  <si>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</si>
  <si>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</si>
  <si>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</si>
  <si>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</si>
  <si>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</si>
  <si>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</si>
  <si>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</si>
  <si>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</si>
  <si>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</si>
  <si>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</si>
  <si>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</si>
  <si>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</si>
  <si>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</si>
  <si>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</si>
  <si>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</si>
  <si>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</si>
  <si>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</si>
  <si>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</si>
  <si>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</si>
  <si>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</si>
  <si>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</si>
  <si>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</si>
  <si>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</si>
  <si>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</si>
  <si>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</si>
  <si>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</si>
  <si>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</si>
  <si>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</si>
  <si>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</si>
  <si>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</si>
  <si>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</si>
  <si>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</si>
  <si>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</si>
  <si>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</si>
  <si>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</si>
  <si>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</si>
  <si>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</si>
  <si>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</si>
  <si>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</si>
  <si>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</si>
  <si>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</si>
  <si>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</si>
  <si>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</si>
  <si>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</si>
  <si>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</si>
  <si>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</si>
  <si>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</si>
  <si>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</si>
  <si>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</si>
  <si>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</si>
  <si>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</si>
  <si>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</si>
  <si>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</si>
  <si>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</si>
  <si>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</si>
  <si>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</si>
  <si>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</si>
  <si>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</si>
  <si>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</si>
  <si>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</si>
  <si>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</si>
  <si>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</si>
  <si>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</si>
  <si>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</si>
  <si>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</si>
  <si>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</si>
  <si>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</si>
  <si>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</si>
  <si>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</si>
  <si>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</si>
  <si>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</si>
  <si>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</si>
  <si>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</si>
  <si>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</si>
  <si>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</si>
  <si>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</si>
  <si>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</si>
  <si>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</si>
  <si>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</si>
  <si>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</si>
  <si>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</si>
  <si>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</si>
  <si>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</si>
  <si>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</si>
  <si>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</si>
  <si>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</si>
  <si>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</si>
  <si>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</si>
  <si>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</si>
  <si>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</si>
  <si>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</si>
  <si>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</si>
  <si>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</si>
  <si>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</si>
  <si>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</si>
  <si>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</si>
  <si>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</si>
  <si>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</si>
  <si>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</si>
  <si>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</si>
  <si>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</si>
  <si>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</si>
  <si>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</si>
  <si>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</si>
  <si>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</si>
  <si>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</si>
  <si>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</si>
  <si>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</si>
  <si>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</si>
  <si>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</si>
  <si>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</si>
  <si>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</si>
  <si>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</si>
  <si>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</si>
  <si>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</si>
  <si>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</si>
  <si>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</si>
  <si>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</si>
  <si>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</si>
  <si>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</si>
  <si>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</si>
  <si>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</si>
  <si>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</si>
  <si>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</si>
  <si>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</si>
  <si>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</si>
  <si>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</si>
  <si>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</si>
  <si>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</si>
  <si>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</si>
  <si>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</si>
  <si>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</si>
  <si>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</si>
  <si>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</si>
  <si>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</si>
  <si>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</si>
  <si>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</si>
  <si>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</si>
  <si>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</si>
  <si>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</si>
  <si>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</si>
  <si>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</si>
  <si>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</si>
  <si>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</si>
  <si>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</si>
  <si>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</si>
  <si>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</si>
  <si>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</si>
  <si>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</si>
  <si>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</si>
  <si>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</si>
  <si>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</si>
  <si>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</si>
  <si>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</si>
  <si>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</si>
  <si>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</si>
  <si>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</si>
  <si>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</si>
  <si>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</si>
  <si>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</si>
  <si>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</si>
  <si>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</si>
  <si>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</si>
  <si>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</si>
  <si>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</si>
  <si>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</si>
  <si>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</si>
  <si>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</si>
  <si>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</si>
  <si>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</si>
  <si>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</si>
  <si>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</si>
  <si>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</si>
  <si>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</si>
  <si>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</si>
  <si>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</si>
  <si>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</si>
  <si>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</si>
  <si>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</si>
  <si>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</si>
  <si>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</si>
  <si>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</si>
  <si>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</si>
  <si>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</si>
  <si>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</si>
  <si>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</si>
  <si>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</si>
  <si>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</si>
  <si>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</si>
  <si>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</si>
  <si>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</si>
  <si>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</si>
  <si>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</si>
  <si>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</si>
  <si>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</si>
  <si>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</si>
  <si>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</si>
  <si>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</si>
  <si>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</si>
  <si>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</si>
  <si>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</si>
  <si>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</si>
  <si>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</si>
  <si>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</si>
  <si>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</si>
  <si>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</si>
  <si>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</si>
  <si>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</si>
  <si>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</si>
  <si>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</si>
  <si>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</si>
  <si>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</si>
  <si>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</si>
  <si>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</si>
  <si>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</si>
  <si>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</si>
  <si>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</si>
  <si>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</si>
  <si>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</si>
  <si>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</si>
  <si>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</si>
  <si>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</si>
  <si>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</si>
  <si>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</si>
  <si>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</si>
  <si>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</si>
  <si>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</si>
  <si>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</si>
  <si>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</si>
  <si>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</si>
  <si>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</si>
  <si>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</si>
  <si>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</si>
  <si>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</si>
  <si>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</si>
  <si>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</si>
  <si>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</si>
  <si>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</si>
  <si>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</si>
  <si>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</si>
  <si>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</si>
  <si>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</si>
  <si>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</si>
  <si>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</si>
  <si>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</si>
  <si>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</si>
  <si>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</si>
  <si>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</si>
  <si>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</si>
  <si>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</si>
  <si>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</si>
  <si>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</si>
  <si>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</si>
  <si>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</si>
  <si>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</si>
  <si>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</si>
  <si>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</si>
  <si>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</si>
  <si>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</si>
  <si>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</si>
  <si>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</si>
  <si>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</si>
  <si>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</si>
  <si>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</si>
  <si>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</si>
  <si>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</si>
  <si>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</si>
  <si>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</si>
  <si>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</si>
  <si>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</si>
  <si>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</si>
  <si>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</si>
  <si>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</si>
  <si>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</si>
  <si>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</si>
  <si>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</si>
  <si>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</si>
  <si>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</si>
  <si>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</si>
  <si>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</si>
  <si>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</si>
  <si>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</si>
  <si>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</si>
  <si>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</si>
  <si>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</si>
  <si>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</si>
  <si>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</si>
  <si>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</si>
  <si>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</si>
  <si>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</si>
  <si>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</si>
  <si>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</si>
  <si>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</si>
  <si>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</si>
  <si>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</si>
  <si>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</si>
  <si>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</si>
  <si>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</si>
  <si>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</si>
  <si>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</si>
  <si>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</si>
  <si>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</si>
  <si>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</si>
  <si>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</si>
  <si>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</si>
  <si>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</si>
  <si>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</si>
  <si>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</si>
  <si>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</si>
  <si>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</si>
  <si>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</si>
  <si>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</si>
  <si>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</si>
  <si>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</si>
  <si>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</si>
  <si>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</si>
  <si>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</si>
  <si>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</si>
  <si>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</si>
  <si>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</si>
  <si>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</si>
  <si>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</si>
  <si>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</si>
  <si>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</si>
  <si>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</si>
  <si>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</si>
  <si>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</si>
  <si>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</si>
  <si>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</si>
  <si>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</si>
  <si>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</si>
  <si>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</si>
  <si>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</si>
  <si>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</si>
  <si>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</si>
  <si>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</si>
  <si>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</si>
  <si>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</si>
  <si>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</si>
  <si>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</si>
  <si>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</si>
  <si>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</si>
  <si>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</si>
  <si>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</si>
  <si>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</si>
  <si>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</si>
  <si>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</si>
  <si>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</si>
  <si>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</si>
  <si>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</si>
  <si>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</si>
  <si>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</si>
  <si>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</si>
  <si>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</si>
  <si>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</si>
  <si>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</si>
  <si>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</si>
  <si>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</si>
  <si>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</si>
  <si>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</si>
  <si>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</si>
  <si>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</si>
  <si>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</si>
  <si>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</si>
  <si>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</si>
  <si>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</si>
  <si>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</si>
  <si>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</si>
  <si>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</si>
  <si>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</si>
  <si>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</si>
  <si>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</si>
  <si>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</si>
  <si>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</si>
  <si>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</si>
  <si>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</si>
  <si>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</si>
  <si>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</si>
  <si>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</si>
  <si>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</si>
  <si>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</si>
  <si>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</si>
  <si>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</si>
  <si>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</si>
  <si>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</si>
  <si>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</si>
  <si>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</si>
  <si>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</si>
  <si>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</si>
  <si>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</si>
  <si>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</si>
  <si>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</si>
  <si>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</si>
  <si>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</si>
  <si>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</si>
  <si>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</si>
  <si>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</si>
  <si>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</si>
  <si>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</si>
  <si>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</si>
  <si>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</si>
  <si>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</si>
  <si>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</si>
  <si>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</si>
  <si>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</si>
  <si>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</si>
  <si>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</si>
  <si>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</si>
  <si>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</si>
  <si>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</si>
  <si>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</si>
  <si>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</si>
  <si>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</si>
  <si>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</si>
  <si>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</si>
  <si>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</si>
  <si>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</si>
  <si>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</si>
  <si>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</si>
  <si>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</si>
  <si>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</si>
  <si>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</si>
  <si>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</si>
  <si>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</si>
  <si>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</si>
  <si>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</si>
  <si>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</si>
  <si>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</si>
  <si>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</si>
  <si>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</si>
  <si>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</si>
  <si>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</si>
  <si>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</si>
  <si>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</si>
  <si>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</si>
  <si>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</si>
  <si>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</si>
  <si>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</si>
  <si>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</si>
  <si>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</si>
  <si>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</si>
  <si>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</si>
  <si>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</si>
  <si>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</si>
  <si>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</si>
  <si>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</si>
  <si>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</si>
  <si>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</si>
  <si>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</si>
  <si>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</si>
  <si>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</si>
  <si>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</si>
  <si>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</si>
  <si>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</si>
  <si>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</si>
  <si>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</si>
  <si>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</si>
  <si>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</si>
  <si>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</si>
  <si>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</si>
  <si>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</si>
  <si>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</si>
  <si>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</si>
  <si>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</si>
  <si>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</si>
  <si>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</si>
  <si>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</si>
  <si>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</si>
  <si>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</si>
  <si>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</si>
  <si>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</si>
  <si>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</si>
  <si>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</si>
  <si>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</si>
  <si>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</si>
  <si>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</si>
  <si>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</si>
  <si>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</si>
  <si>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</si>
  <si>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</si>
  <si>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</si>
  <si>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</si>
  <si>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</si>
  <si>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</si>
  <si>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</si>
  <si>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</si>
  <si>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</si>
  <si>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</si>
  <si>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</si>
  <si>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</si>
  <si>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</si>
  <si>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</si>
  <si>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</si>
  <si>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</si>
  <si>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</si>
  <si>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</si>
  <si>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</si>
  <si>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</si>
  <si>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</si>
  <si>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</si>
  <si>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</si>
  <si>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</si>
  <si>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</si>
  <si>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</si>
  <si>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</si>
  <si>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</si>
  <si>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</si>
  <si>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</si>
  <si>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</si>
  <si>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</si>
  <si>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</si>
  <si>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</si>
  <si>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</si>
  <si>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</si>
  <si>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</si>
  <si>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</si>
  <si>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</si>
  <si>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</si>
  <si>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</si>
  <si>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</si>
  <si>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</si>
  <si>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</si>
  <si>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</si>
  <si>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</si>
  <si>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</si>
  <si>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</si>
  <si>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</si>
  <si>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</si>
  <si>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</si>
  <si>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</si>
  <si>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</si>
  <si>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</si>
  <si>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</si>
  <si>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</si>
  <si>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</si>
  <si>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</si>
  <si>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</si>
  <si>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</si>
  <si>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</si>
  <si>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</si>
  <si>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</si>
  <si>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</si>
  <si>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</si>
  <si>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</si>
  <si>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</si>
  <si>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</si>
  <si>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</si>
  <si>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</si>
  <si>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</si>
  <si>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</si>
  <si>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</si>
  <si>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</si>
  <si>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</si>
  <si>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</si>
  <si>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</si>
  <si>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</si>
  <si>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</si>
  <si>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</si>
  <si>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</si>
  <si>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</si>
  <si>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</si>
  <si>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</si>
  <si>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</si>
  <si>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</si>
  <si>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</si>
  <si>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</si>
  <si>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</si>
  <si>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</si>
  <si>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</si>
  <si>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</si>
  <si>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</si>
  <si>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</si>
  <si>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</si>
  <si>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</si>
  <si>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</si>
  <si>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</si>
  <si>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</si>
  <si>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</si>
  <si>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</si>
  <si>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</si>
  <si>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</si>
  <si>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</si>
  <si>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</si>
  <si>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</si>
  <si>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</si>
  <si>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</si>
  <si>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</si>
  <si>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</si>
  <si>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</si>
  <si>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</si>
  <si>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</si>
  <si>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</si>
  <si>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</si>
  <si>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</si>
  <si>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</si>
  <si>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</si>
  <si>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</si>
  <si>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</si>
  <si>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</si>
  <si>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</si>
  <si>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</si>
  <si>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</si>
  <si>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</si>
  <si>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</si>
  <si>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</si>
  <si>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</si>
  <si>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</si>
  <si>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</si>
  <si>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</si>
  <si>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</si>
  <si>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</si>
  <si>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</si>
  <si>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</si>
  <si>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</si>
  <si>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</si>
  <si>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</si>
  <si>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</si>
  <si>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</si>
  <si>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</si>
  <si>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</si>
  <si>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</si>
  <si>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</si>
  <si>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</si>
  <si>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</si>
  <si>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</si>
  <si>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</si>
  <si>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</si>
  <si>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</si>
  <si>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</si>
  <si>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</si>
  <si>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</si>
  <si>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</si>
  <si>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</si>
  <si>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</si>
  <si>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</si>
  <si>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</si>
  <si>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</si>
  <si>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</si>
  <si>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</si>
  <si>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</si>
  <si>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</si>
  <si>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</si>
  <si>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</si>
  <si>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</si>
  <si>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</si>
  <si>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</si>
  <si>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</si>
  <si>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</si>
  <si>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</si>
  <si>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</si>
  <si>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</si>
  <si>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</si>
  <si>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</si>
  <si>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</si>
  <si>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</si>
  <si>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</si>
  <si>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</si>
  <si>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</si>
  <si>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</si>
  <si>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</si>
  <si>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</si>
  <si>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</si>
  <si>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</si>
  <si>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</si>
  <si>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</si>
  <si>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</si>
  <si>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</si>
  <si>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</si>
  <si>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</si>
  <si>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</si>
  <si>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</si>
  <si>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</si>
  <si>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</si>
  <si>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</si>
  <si>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</si>
  <si>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</si>
  <si>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</si>
  <si>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</si>
  <si>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</si>
  <si>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</si>
  <si>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</si>
  <si>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</si>
  <si>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</si>
  <si>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</si>
  <si>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</si>
  <si>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</si>
  <si>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</si>
  <si>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</si>
  <si>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</si>
  <si>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</si>
  <si>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</si>
  <si>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</si>
  <si>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</si>
  <si>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</si>
  <si>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</si>
  <si>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</si>
  <si>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</si>
  <si>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</si>
  <si>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</si>
  <si>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</si>
  <si>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</si>
  <si>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</si>
  <si>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</si>
  <si>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</si>
  <si>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</si>
  <si>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</si>
  <si>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</si>
  <si>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</si>
  <si>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</si>
  <si>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</si>
  <si>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</si>
  <si>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</si>
  <si>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</si>
  <si>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</si>
  <si>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</si>
  <si>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</si>
  <si>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</si>
  <si>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</si>
  <si>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</si>
  <si>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</si>
  <si>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</si>
  <si>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</si>
  <si>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</si>
  <si>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</si>
  <si>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</si>
  <si>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</si>
  <si>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</si>
  <si>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</si>
  <si>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</si>
  <si>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</si>
  <si>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</si>
  <si>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</si>
  <si>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</si>
  <si>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</si>
  <si>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</si>
  <si>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</si>
  <si>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</si>
  <si>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</si>
  <si>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</si>
  <si>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</si>
  <si>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</si>
  <si>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</si>
  <si>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</si>
  <si>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</si>
  <si>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</si>
  <si>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</si>
  <si>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</si>
  <si>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</si>
  <si>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</si>
  <si>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</si>
  <si>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</si>
  <si>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</si>
  <si>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</si>
  <si>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</si>
  <si>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</si>
  <si>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</si>
  <si>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</si>
  <si>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</si>
  <si>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</si>
  <si>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</si>
  <si>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</si>
  <si>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</si>
  <si>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</si>
  <si>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</si>
  <si>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</si>
  <si>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</si>
  <si>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</si>
  <si>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</si>
  <si>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</si>
  <si>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</si>
  <si>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</si>
  <si>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</si>
  <si>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</si>
  <si>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</si>
  <si>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</si>
  <si>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</si>
  <si>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</si>
  <si>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</si>
  <si>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</si>
  <si>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</si>
  <si>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</si>
  <si>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</si>
  <si>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</si>
  <si>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</si>
  <si>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</si>
  <si>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</si>
  <si>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</si>
  <si>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</si>
  <si>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</si>
  <si>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</si>
  <si>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</si>
  <si>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</si>
  <si>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</si>
  <si>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</si>
  <si>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</si>
  <si>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</si>
  <si>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</si>
  <si>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</si>
  <si>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</si>
  <si>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</si>
  <si>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</si>
  <si>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</si>
  <si>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</si>
  <si>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</si>
  <si>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</si>
  <si>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</si>
  <si>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</si>
  <si>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</si>
  <si>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</si>
  <si>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</si>
  <si>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</si>
  <si>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</si>
  <si>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</si>
  <si>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</si>
  <si>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</si>
  <si>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</si>
  <si>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</si>
  <si>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</si>
  <si>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</si>
  <si>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</si>
  <si>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</si>
  <si>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</si>
  <si>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</si>
  <si>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</si>
  <si>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</si>
  <si>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</si>
  <si>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</si>
  <si>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</si>
  <si>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</si>
  <si>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</si>
  <si>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</si>
  <si>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</si>
  <si>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</si>
  <si>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</si>
  <si>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</si>
  <si>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</si>
  <si>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</si>
  <si>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</si>
  <si>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</si>
  <si>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</si>
  <si>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</si>
  <si>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</si>
  <si>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</si>
  <si>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</si>
  <si>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</si>
  <si>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</si>
  <si>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</si>
  <si>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</si>
  <si>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</si>
  <si>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</si>
  <si>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</si>
  <si>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</si>
  <si>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</si>
  <si>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</si>
  <si>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</si>
  <si>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</si>
  <si>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</si>
  <si>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</si>
  <si>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</si>
  <si>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</si>
  <si>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</si>
  <si>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</si>
  <si>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</si>
  <si>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</si>
  <si>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</si>
  <si>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</si>
  <si>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</si>
  <si>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</si>
  <si>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</si>
  <si>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</si>
  <si>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</si>
  <si>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</si>
  <si>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</si>
  <si>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</si>
  <si>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</si>
  <si>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</si>
  <si>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</si>
  <si>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</si>
  <si>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</si>
  <si>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</si>
  <si>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</si>
  <si>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</si>
  <si>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</si>
  <si>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</si>
  <si>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</si>
  <si>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</si>
  <si>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</si>
  <si>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</si>
  <si>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</si>
  <si>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</si>
  <si>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</si>
  <si>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</si>
  <si>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</si>
  <si>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</si>
  <si>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</si>
  <si>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</si>
  <si>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</si>
  <si>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</si>
  <si>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</si>
  <si>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</si>
  <si>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</si>
  <si>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</si>
  <si>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</si>
  <si>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</si>
  <si>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</si>
  <si>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</si>
  <si>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</si>
  <si>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</si>
  <si>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</si>
  <si>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</si>
  <si>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</si>
  <si>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</si>
  <si>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</si>
  <si>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</si>
  <si>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</si>
  <si>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</si>
  <si>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</si>
  <si>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</si>
  <si>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</si>
  <si>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</si>
  <si>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</si>
  <si>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</si>
  <si>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</si>
  <si>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</si>
  <si>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</si>
  <si>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</si>
  <si>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</si>
  <si>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</si>
  <si>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</si>
  <si>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</si>
  <si>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</si>
  <si>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</si>
  <si>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</si>
  <si>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</si>
  <si>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</si>
  <si>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</si>
  <si>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</si>
  <si>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</si>
  <si>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</si>
  <si>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</si>
  <si>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</si>
  <si>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</si>
  <si>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</si>
  <si>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</si>
  <si>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</si>
  <si>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</si>
  <si>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</si>
  <si>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</si>
  <si>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</si>
  <si>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</si>
  <si>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</si>
  <si>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</si>
  <si>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</si>
  <si>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</si>
  <si>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</si>
  <si>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</si>
  <si>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</si>
  <si>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</si>
  <si>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</si>
  <si>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</si>
  <si>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</si>
  <si>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</si>
  <si>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</si>
  <si>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</si>
  <si>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</si>
  <si>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</si>
  <si>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</si>
  <si>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</si>
  <si>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</si>
  <si>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</si>
  <si>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</si>
  <si>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</si>
  <si>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</si>
  <si>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</si>
  <si>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</si>
  <si>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</si>
  <si>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</si>
  <si>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</si>
  <si>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</si>
  <si>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</si>
  <si>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</si>
  <si>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</si>
  <si>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</si>
  <si>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</si>
  <si>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</si>
  <si>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</si>
  <si>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</si>
  <si>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</si>
  <si>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</si>
  <si>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</si>
  <si>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</si>
  <si>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</si>
  <si>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</si>
  <si>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</si>
  <si>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</si>
  <si>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</si>
  <si>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</si>
  <si>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</si>
  <si>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</si>
  <si>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</si>
  <si>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</si>
  <si>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</si>
  <si>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</si>
  <si>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</si>
  <si>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</si>
  <si>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</si>
  <si>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</si>
  <si>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</si>
  <si>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</si>
  <si>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</si>
  <si>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</si>
  <si>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</si>
  <si>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</si>
  <si>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</si>
  <si>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</si>
  <si>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</si>
  <si>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</si>
  <si>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</si>
  <si>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</si>
  <si>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</si>
  <si>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</si>
  <si>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</si>
  <si>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</si>
  <si>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</si>
  <si>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</si>
  <si>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</si>
  <si>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</si>
  <si>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</si>
  <si>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</si>
  <si>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</si>
  <si>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</si>
  <si>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</si>
  <si>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</si>
  <si>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</si>
  <si>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</si>
  <si>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</si>
  <si>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</si>
  <si>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</si>
  <si>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</si>
  <si>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</si>
  <si>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</si>
  <si>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</si>
  <si>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</si>
  <si>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</si>
  <si>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</si>
  <si>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</si>
  <si>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</si>
  <si>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</si>
  <si>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</si>
  <si>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</si>
  <si>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</si>
  <si>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</si>
  <si>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</si>
  <si>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</si>
  <si>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</si>
  <si>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</si>
  <si>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</si>
  <si>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</si>
  <si>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</si>
  <si>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</si>
  <si>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</si>
  <si>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</si>
  <si>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</si>
  <si>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</si>
  <si>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</si>
  <si>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</si>
  <si>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</si>
  <si>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</si>
  <si>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</si>
  <si>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</si>
  <si>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</si>
  <si>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</si>
  <si>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</si>
  <si>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</si>
  <si>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</si>
  <si>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</si>
  <si>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</si>
  <si>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</si>
  <si>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</si>
  <si>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</si>
  <si>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</si>
  <si>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</si>
  <si>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</si>
  <si>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</si>
  <si>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</si>
  <si>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</si>
  <si>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</si>
  <si>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</si>
  <si>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</si>
  <si>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</si>
  <si>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</si>
  <si>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</si>
  <si>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</si>
  <si>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</si>
  <si>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</si>
  <si>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</si>
  <si>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</si>
  <si>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</si>
  <si>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</si>
  <si>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</si>
  <si>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</si>
  <si>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</si>
  <si>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</si>
  <si>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</si>
  <si>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</si>
  <si>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</si>
  <si>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</si>
  <si>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</si>
  <si>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</si>
  <si>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</si>
  <si>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</si>
  <si>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</si>
  <si>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</si>
  <si>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</si>
  <si>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</si>
  <si>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</si>
  <si>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</si>
  <si>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</si>
  <si>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</si>
  <si>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</si>
  <si>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</si>
  <si>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</si>
  <si>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</si>
  <si>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</si>
  <si>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</si>
  <si>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</si>
  <si>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</si>
  <si>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</si>
  <si>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</si>
  <si>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</si>
  <si>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</si>
  <si>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</si>
  <si>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</si>
  <si>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</si>
  <si>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</si>
  <si>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</si>
  <si>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</si>
  <si>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</si>
  <si>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</si>
  <si>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</si>
  <si>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</si>
  <si>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</si>
  <si>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</si>
  <si>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</si>
  <si>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</si>
  <si>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</si>
  <si>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</si>
  <si>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</si>
  <si>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</si>
  <si>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</si>
  <si>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</si>
  <si>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</si>
  <si>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</si>
  <si>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</si>
  <si>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</si>
  <si>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</si>
  <si>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</si>
  <si>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</si>
  <si>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</si>
  <si>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</si>
  <si>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</si>
  <si>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</si>
  <si>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</si>
  <si>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</si>
  <si>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</si>
  <si>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</si>
  <si>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</si>
  <si>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</si>
  <si>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</si>
  <si>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</si>
  <si>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</si>
  <si>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</si>
  <si>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</si>
  <si>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</si>
  <si>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</si>
  <si>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</si>
  <si>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</si>
  <si>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</si>
  <si>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</si>
  <si>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</si>
  <si>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</si>
  <si>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</si>
  <si>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</si>
  <si>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</si>
  <si>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</si>
  <si>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</si>
  <si>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</si>
  <si>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</si>
  <si>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</si>
  <si>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</si>
  <si>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</si>
  <si>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</si>
  <si>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</si>
  <si>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</si>
  <si>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</si>
  <si>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</si>
  <si>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</si>
  <si>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</si>
  <si>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</si>
  <si>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</si>
  <si>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</si>
  <si>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</si>
  <si>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</si>
  <si>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</si>
  <si>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</si>
  <si>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</si>
  <si>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</si>
  <si>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</si>
  <si>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</si>
  <si>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</si>
  <si>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</si>
  <si>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</si>
  <si>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</si>
  <si>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</si>
  <si>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</si>
  <si>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</si>
  <si>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</si>
  <si>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</si>
  <si>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</si>
  <si>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</si>
  <si>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</si>
  <si>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</si>
  <si>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</si>
  <si>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</si>
  <si>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</si>
  <si>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</si>
  <si>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</si>
  <si>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</si>
  <si>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</si>
  <si>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</si>
  <si>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</si>
  <si>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</si>
  <si>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</si>
  <si>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</si>
  <si>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</si>
  <si>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</si>
  <si>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</si>
  <si>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</si>
  <si>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</si>
  <si>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</si>
  <si>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</si>
  <si>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</si>
  <si>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</si>
  <si>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</si>
  <si>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</si>
  <si>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</si>
  <si>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</si>
  <si>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</si>
  <si>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</si>
  <si>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</si>
  <si>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</si>
  <si>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</si>
  <si>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</si>
  <si>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</si>
  <si>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</si>
  <si>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</si>
  <si>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</si>
  <si>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</si>
  <si>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</si>
  <si>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</si>
  <si>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</si>
  <si>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</si>
  <si>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</si>
  <si>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</si>
  <si>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</si>
  <si>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</si>
  <si>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</si>
  <si>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</si>
  <si>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</si>
  <si>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</si>
  <si>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</si>
  <si>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</si>
  <si>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</si>
  <si>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</si>
  <si>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</si>
  <si>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</si>
  <si>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</si>
  <si>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</si>
  <si>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</si>
  <si>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</si>
  <si>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</si>
  <si>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</si>
  <si>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</si>
  <si>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</si>
  <si>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</si>
  <si>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</si>
  <si>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</si>
  <si>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</si>
  <si>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</si>
  <si>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</si>
  <si>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</si>
  <si>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</si>
  <si>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</si>
  <si>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</si>
  <si>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</si>
  <si>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</si>
  <si>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</si>
  <si>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</si>
  <si>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</si>
  <si>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</si>
  <si>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</si>
  <si>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</si>
  <si>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</si>
  <si>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</si>
  <si>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</si>
  <si>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</si>
  <si>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</si>
  <si>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</si>
  <si>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</si>
  <si>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</si>
  <si>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</si>
  <si>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</si>
  <si>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</si>
  <si>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</si>
  <si>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</si>
  <si>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</si>
  <si>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</si>
  <si>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</si>
  <si>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</si>
  <si>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</si>
  <si>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</si>
  <si>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</si>
  <si>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</si>
  <si>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</si>
  <si>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</si>
  <si>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</si>
  <si>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</si>
  <si>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</si>
  <si>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</si>
  <si>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</si>
  <si>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</si>
  <si>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</si>
  <si>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</si>
  <si>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</si>
  <si>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</si>
  <si>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</si>
  <si>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</si>
  <si>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</si>
  <si>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</si>
  <si>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</si>
  <si>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</si>
  <si>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</si>
  <si>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</si>
  <si>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</si>
  <si>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</si>
  <si>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</si>
  <si>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</si>
  <si>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</si>
  <si>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</si>
  <si>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</si>
  <si>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</si>
  <si>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</si>
  <si>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</si>
  <si>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</si>
  <si>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</si>
  <si>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</si>
  <si>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</si>
  <si>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</si>
  <si>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</si>
  <si>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</si>
  <si>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</si>
  <si>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</si>
  <si>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</si>
  <si>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</si>
  <si>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</si>
  <si>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</si>
  <si>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</si>
  <si>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</si>
  <si>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</si>
  <si>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</si>
  <si>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</si>
  <si>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</si>
  <si>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</si>
  <si>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</si>
  <si>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</si>
  <si>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</si>
  <si>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</si>
  <si>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</si>
  <si>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</si>
  <si>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</si>
  <si>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</si>
  <si>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</si>
  <si>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</si>
  <si>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</si>
  <si>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</si>
  <si>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</si>
  <si>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</si>
  <si>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</si>
  <si>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</si>
  <si>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</si>
  <si>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</si>
  <si>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</si>
  <si>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</si>
  <si>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</si>
  <si>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</si>
  <si>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</si>
  <si>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</si>
  <si>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</si>
  <si>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</si>
  <si>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</si>
  <si>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</si>
  <si>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</si>
  <si>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</si>
  <si>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</si>
  <si>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</si>
  <si>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</si>
  <si>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</si>
  <si>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</si>
  <si>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</si>
  <si>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</si>
  <si>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</si>
  <si>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</si>
  <si>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</si>
  <si>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</si>
  <si>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</si>
  <si>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</si>
  <si>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</si>
  <si>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</si>
  <si>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</si>
  <si>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</si>
  <si>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</si>
  <si>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</si>
  <si>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</si>
  <si>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</si>
  <si>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</si>
  <si>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</si>
  <si>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</si>
  <si>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</si>
  <si>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</si>
  <si>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</si>
  <si>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</si>
  <si>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</si>
  <si>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</si>
  <si>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</si>
  <si>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</si>
  <si>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</si>
  <si>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</si>
  <si>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</si>
  <si>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</si>
  <si>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</si>
  <si>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</si>
  <si>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</si>
  <si>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</si>
  <si>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</si>
  <si>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</si>
  <si>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</si>
  <si>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</si>
  <si>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</si>
  <si>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</si>
  <si>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</si>
  <si>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</si>
  <si>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</si>
  <si>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</si>
  <si>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</si>
  <si>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</si>
  <si>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</si>
  <si>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</si>
  <si>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</si>
  <si>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</si>
  <si>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</si>
  <si>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</si>
  <si>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</si>
  <si>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</si>
  <si>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</si>
  <si>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</si>
  <si>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</si>
  <si>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</si>
  <si>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</si>
  <si>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</si>
  <si>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</si>
  <si>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</si>
  <si>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</si>
  <si>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</si>
  <si>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</si>
  <si>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</si>
  <si>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</si>
  <si>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</si>
  <si>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</si>
  <si>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</si>
  <si>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</si>
  <si>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</si>
  <si>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</si>
  <si>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</si>
  <si>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</si>
  <si>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</si>
  <si>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</si>
  <si>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</si>
  <si>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</si>
  <si>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</si>
  <si>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</si>
  <si>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</si>
  <si>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</si>
  <si>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</si>
  <si>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</si>
  <si>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</si>
  <si>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</si>
  <si>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</si>
  <si>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</si>
  <si>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</si>
  <si>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</si>
  <si>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</si>
  <si>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</si>
  <si>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</si>
  <si>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</si>
  <si>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</si>
  <si>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</si>
  <si>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</si>
  <si>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</si>
  <si>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</si>
  <si>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</si>
  <si>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</si>
  <si>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</si>
  <si>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</si>
  <si>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</si>
  <si>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</si>
  <si>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</si>
  <si>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</si>
  <si>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</si>
  <si>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</si>
  <si>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</si>
  <si>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</si>
  <si>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</si>
  <si>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</si>
  <si>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</si>
  <si>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</si>
  <si>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</si>
  <si>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</si>
  <si>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</si>
  <si>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</si>
  <si>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</si>
  <si>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</si>
  <si>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</si>
  <si>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</si>
  <si>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</si>
  <si>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</si>
  <si>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</si>
  <si>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</si>
  <si>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</si>
  <si>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</si>
  <si>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</si>
  <si>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</si>
  <si>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</si>
  <si>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</si>
  <si>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</si>
  <si>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</si>
  <si>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</si>
  <si>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</si>
  <si>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</si>
  <si>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</si>
  <si>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</si>
  <si>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</si>
  <si>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</si>
  <si>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</si>
  <si>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</si>
  <si>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</si>
  <si>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</si>
  <si>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</si>
  <si>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</si>
  <si>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</si>
  <si>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</si>
  <si>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</si>
  <si>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</si>
  <si>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</si>
  <si>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</si>
  <si>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</si>
  <si>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</si>
  <si>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</si>
  <si>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</si>
  <si>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</si>
  <si>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</si>
  <si>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</si>
  <si>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</si>
  <si>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</si>
  <si>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</si>
  <si>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</si>
  <si>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</si>
  <si>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</si>
  <si>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</si>
  <si>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</si>
  <si>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</si>
  <si>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</si>
  <si>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</si>
  <si>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</si>
  <si>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</si>
  <si>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</si>
  <si>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</si>
  <si>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</si>
  <si>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</si>
  <si>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</si>
  <si>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</si>
  <si>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</si>
  <si>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</si>
  <si>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</si>
  <si>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</si>
  <si>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</si>
  <si>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</si>
  <si>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</si>
  <si>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</si>
  <si>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</si>
  <si>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</si>
  <si>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</si>
  <si>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</si>
  <si>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</si>
  <si>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</si>
  <si>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</si>
  <si>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</si>
  <si>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</si>
  <si>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</si>
  <si>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</si>
  <si>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</si>
  <si>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</si>
  <si>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</si>
  <si>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</si>
  <si>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</si>
  <si>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</si>
  <si>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</si>
  <si>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</si>
  <si>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</si>
  <si>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</si>
  <si>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</si>
  <si>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</si>
  <si>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</si>
  <si>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</si>
  <si>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</si>
  <si>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</si>
  <si>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</si>
  <si>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</si>
  <si>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</si>
  <si>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</si>
  <si>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</si>
  <si>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</si>
  <si>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</si>
  <si>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</si>
  <si>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</si>
  <si>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</si>
  <si>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</si>
  <si>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</si>
  <si>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</si>
  <si>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</si>
  <si>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</si>
  <si>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</si>
  <si>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</si>
  <si>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</si>
  <si>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</si>
  <si>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</si>
  <si>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</si>
  <si>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</si>
  <si>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</si>
  <si>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</si>
  <si>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</si>
  <si>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</si>
  <si>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</si>
  <si>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</si>
  <si>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</si>
  <si>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</si>
  <si>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</si>
  <si>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</si>
  <si>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</si>
  <si>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</si>
  <si>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</si>
  <si>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</si>
  <si>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</si>
  <si>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</si>
  <si>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</si>
  <si>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</si>
  <si>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</si>
  <si>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</si>
  <si>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</si>
  <si>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</si>
  <si>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</si>
  <si>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</si>
  <si>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</si>
  <si>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</si>
  <si>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</si>
  <si>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</si>
  <si>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</si>
  <si>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</si>
  <si>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</si>
  <si>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</si>
  <si>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</si>
  <si>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</si>
  <si>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</si>
  <si>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</si>
  <si>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</si>
  <si>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</si>
  <si>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</si>
  <si>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</si>
  <si>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</si>
  <si>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</si>
  <si>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</si>
  <si>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</si>
  <si>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</si>
  <si>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</si>
  <si>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</si>
  <si>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</si>
  <si>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</si>
  <si>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</si>
  <si>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</si>
  <si>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</si>
  <si>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</si>
  <si>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</si>
  <si>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</si>
  <si>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</si>
  <si>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</si>
  <si>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</si>
  <si>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</si>
  <si>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</si>
  <si>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</si>
  <si>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</si>
  <si>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</si>
  <si>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</si>
  <si>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</si>
  <si>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</si>
  <si>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</si>
  <si>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</si>
  <si>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</si>
  <si>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</si>
  <si>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</si>
  <si>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</si>
  <si>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</si>
  <si>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</si>
  <si>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</si>
  <si>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</si>
  <si>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</si>
  <si>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</si>
  <si>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</si>
  <si>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</si>
  <si>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</si>
  <si>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</si>
  <si>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</si>
  <si>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</si>
  <si>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</si>
  <si>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</si>
  <si>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</si>
  <si>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</si>
  <si>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</si>
  <si>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</si>
  <si>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</si>
  <si>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</si>
  <si>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</si>
  <si>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</si>
  <si>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</si>
  <si>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</si>
  <si>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</si>
  <si>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</si>
  <si>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</si>
  <si>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</si>
  <si>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</si>
  <si>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</si>
  <si>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</si>
  <si>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</si>
  <si>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</si>
  <si>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</si>
  <si>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</si>
  <si>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</si>
  <si>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</si>
  <si>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</si>
  <si>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</si>
  <si>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</si>
  <si>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</si>
  <si>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</si>
  <si>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</si>
  <si>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</si>
  <si>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</si>
  <si>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</si>
  <si>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</si>
  <si>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</si>
  <si>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</si>
  <si>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</si>
  <si>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</si>
  <si>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</si>
  <si>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</si>
  <si>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</si>
  <si>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</si>
  <si>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</si>
  <si>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</si>
  <si>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</si>
  <si>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</si>
  <si>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</si>
  <si>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</si>
  <si>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</si>
  <si>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</si>
  <si>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</si>
  <si>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</si>
  <si>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</si>
  <si>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</si>
  <si>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</si>
  <si>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</si>
  <si>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</si>
  <si>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</si>
  <si>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</si>
  <si>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</si>
  <si>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</si>
  <si>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</si>
  <si>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</si>
  <si>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</si>
  <si>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</si>
  <si>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</si>
  <si>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</si>
  <si>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</si>
  <si>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</si>
  <si>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</si>
  <si>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</si>
  <si>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</si>
  <si>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</si>
  <si>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</si>
  <si>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</si>
  <si>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</si>
  <si>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</si>
  <si>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</si>
  <si>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</si>
  <si>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</si>
  <si>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</si>
  <si>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</si>
  <si>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</si>
  <si>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</si>
  <si>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</si>
  <si>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</si>
  <si>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</si>
  <si>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</si>
  <si>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</si>
  <si>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</si>
  <si>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</si>
  <si>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</si>
  <si>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</si>
  <si>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</si>
  <si>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</si>
  <si>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</si>
  <si>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</si>
  <si>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</si>
  <si>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</si>
  <si>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</si>
  <si>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</si>
  <si>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</si>
  <si>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</si>
  <si>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</si>
  <si>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</si>
  <si>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</si>
  <si>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</si>
  <si>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</si>
  <si>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</si>
  <si>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</si>
  <si>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</si>
  <si>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</si>
  <si>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</si>
  <si>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</si>
  <si>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</si>
  <si>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</si>
  <si>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</si>
  <si>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</si>
  <si>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</si>
  <si>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</si>
  <si>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</si>
  <si>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</si>
  <si>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</si>
  <si>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</si>
  <si>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</si>
  <si>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</si>
  <si>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</si>
  <si>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</si>
  <si>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</si>
  <si>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</si>
  <si>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</si>
  <si>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</si>
  <si>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</si>
  <si>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</si>
  <si>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</si>
  <si>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</si>
  <si>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</si>
  <si>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</si>
  <si>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</si>
  <si>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</si>
  <si>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</si>
  <si>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</si>
  <si>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</si>
  <si>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</si>
  <si>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</si>
  <si>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</si>
  <si>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</si>
  <si>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</si>
  <si>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</si>
  <si>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</si>
  <si>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</si>
  <si>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</si>
  <si>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</si>
  <si>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</si>
  <si>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</si>
  <si>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</si>
  <si>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</si>
  <si>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</si>
  <si>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</si>
  <si>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</si>
  <si>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</si>
  <si>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</si>
  <si>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</si>
  <si>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</si>
  <si>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</si>
  <si>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</si>
  <si>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</si>
  <si>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</si>
  <si>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</si>
  <si>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</si>
  <si>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</si>
  <si>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</si>
  <si>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</si>
  <si>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</si>
  <si>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</si>
  <si>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</si>
  <si>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</si>
  <si>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</si>
  <si>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</si>
  <si>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</si>
  <si>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</si>
  <si>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</si>
  <si>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</si>
  <si>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</si>
  <si>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</si>
  <si>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</si>
  <si>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</si>
  <si>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</si>
  <si>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</si>
  <si>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</si>
  <si>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</si>
  <si>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</si>
  <si>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</si>
  <si>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</si>
  <si>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</si>
  <si>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</si>
  <si>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</si>
  <si>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</si>
  <si>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</si>
  <si>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</si>
  <si>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</si>
  <si>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</si>
  <si>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</si>
  <si>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</si>
  <si>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</si>
  <si>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</si>
  <si>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</si>
  <si>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</si>
  <si>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</si>
  <si>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</si>
  <si>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</si>
  <si>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</si>
  <si>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</si>
  <si>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</si>
  <si>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</si>
  <si>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</si>
  <si>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</si>
  <si>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</si>
  <si>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</si>
  <si>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</si>
  <si>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</si>
  <si>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</si>
  <si>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</si>
  <si>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</si>
  <si>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</si>
  <si>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</si>
  <si>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</si>
  <si>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</si>
  <si>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</si>
  <si>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</si>
  <si>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</si>
  <si>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</si>
  <si>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</si>
  <si>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</si>
  <si>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</si>
  <si>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</si>
  <si>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</si>
  <si>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</si>
  <si>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</si>
  <si>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</si>
  <si>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</si>
  <si>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</si>
  <si>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</si>
  <si>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</si>
  <si>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</si>
  <si>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</si>
  <si>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</si>
  <si>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</si>
  <si>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</si>
  <si>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</si>
  <si>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</si>
  <si>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</si>
  <si>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</si>
  <si>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</si>
  <si>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</si>
  <si>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</si>
  <si>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</si>
  <si>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</si>
  <si>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</si>
  <si>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</si>
  <si>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</si>
  <si>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</si>
  <si>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</si>
  <si>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</si>
  <si>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</si>
  <si>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</si>
  <si>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</si>
  <si>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</si>
  <si>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</si>
  <si>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</si>
  <si>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</si>
  <si>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</si>
  <si>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</si>
  <si>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</si>
  <si>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</si>
  <si>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</si>
  <si>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</si>
  <si>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</si>
  <si>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</si>
  <si>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</si>
  <si>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</si>
  <si>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</si>
  <si>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</si>
  <si>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</si>
  <si>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</si>
  <si>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</si>
  <si>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</si>
  <si>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</si>
  <si>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</si>
  <si>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</si>
  <si>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</si>
  <si>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</si>
  <si>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</si>
  <si>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</si>
  <si>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</si>
  <si>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</si>
  <si>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</si>
  <si>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</si>
  <si>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</si>
  <si>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</si>
  <si>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</si>
  <si>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</si>
  <si>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</si>
  <si>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</si>
  <si>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</si>
  <si>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</si>
  <si>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</si>
  <si>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</si>
  <si>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</si>
  <si>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</si>
  <si>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</si>
  <si>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</si>
  <si>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</si>
  <si>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</si>
  <si>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</si>
  <si>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</si>
  <si>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</si>
  <si>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</si>
  <si>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</si>
  <si>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</si>
  <si>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</si>
  <si>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</si>
  <si>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</si>
  <si>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</si>
  <si>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</si>
  <si>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</si>
  <si>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</si>
  <si>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</si>
  <si>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</si>
  <si>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</si>
  <si>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</si>
  <si>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</si>
  <si>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</si>
  <si>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</si>
  <si>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</si>
  <si>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</si>
  <si>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</si>
  <si>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</si>
  <si>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</si>
  <si>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</si>
  <si>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</si>
  <si>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</si>
  <si>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</si>
  <si>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</si>
  <si>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</si>
  <si>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</si>
  <si>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</si>
  <si>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</si>
  <si>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</si>
  <si>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</si>
  <si>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</si>
  <si>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</si>
  <si>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</si>
  <si>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</si>
  <si>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</si>
  <si>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</si>
  <si>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</si>
  <si>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</si>
  <si>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</si>
  <si>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</si>
  <si>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</si>
  <si>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</si>
  <si>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</si>
  <si>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</si>
  <si>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</si>
  <si>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</si>
  <si>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</si>
  <si>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</si>
  <si>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</si>
  <si>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</si>
  <si>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</si>
  <si>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</si>
  <si>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</si>
  <si>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</si>
  <si>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</si>
  <si>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</si>
  <si>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</si>
  <si>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</si>
  <si>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</si>
  <si>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</si>
  <si>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</si>
  <si>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</si>
  <si>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</si>
  <si>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</si>
  <si>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</si>
  <si>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</si>
  <si>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</si>
  <si>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</si>
  <si>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</si>
  <si>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</si>
  <si>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</si>
  <si>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</si>
  <si>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</si>
  <si>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</si>
  <si>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</si>
  <si>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</si>
  <si>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</si>
  <si>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</si>
  <si>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</si>
  <si>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</si>
  <si>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</si>
  <si>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</si>
  <si>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</si>
  <si>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</si>
  <si>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</si>
  <si>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</si>
  <si>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</si>
  <si>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</si>
  <si>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</si>
  <si>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</si>
  <si>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</si>
  <si>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</si>
  <si>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</si>
  <si>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</si>
  <si>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</si>
  <si>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</si>
  <si>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</si>
  <si>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</si>
  <si>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</si>
  <si>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</si>
  <si>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</si>
  <si>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</si>
  <si>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</si>
  <si>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</si>
  <si>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</si>
  <si>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</si>
  <si>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</si>
  <si>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</si>
  <si>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</si>
  <si>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</si>
  <si>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</si>
  <si>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</si>
  <si>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</si>
  <si>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</si>
  <si>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</si>
  <si>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</si>
  <si>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</si>
  <si>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</si>
  <si>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</si>
  <si>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</si>
  <si>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</si>
  <si>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</si>
  <si>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</si>
  <si>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</si>
  <si>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</si>
  <si>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</si>
  <si>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</si>
  <si>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</si>
  <si>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</si>
  <si>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</si>
  <si>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</si>
  <si>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</si>
  <si>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</si>
  <si>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</si>
  <si>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</si>
  <si>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</si>
  <si>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</si>
  <si>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</si>
  <si>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</si>
  <si>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</si>
  <si>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</si>
  <si>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</si>
  <si>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</si>
  <si>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</si>
  <si>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</si>
  <si>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</si>
  <si>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</si>
  <si>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</si>
  <si>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</si>
  <si>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</si>
  <si>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</si>
  <si>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</si>
  <si>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</si>
  <si>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</si>
  <si>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</si>
  <si>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</si>
  <si>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</si>
  <si>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</si>
  <si>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</si>
  <si>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</si>
  <si>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</si>
  <si>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</si>
  <si>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</si>
  <si>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</si>
  <si>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</si>
  <si>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</si>
  <si>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</si>
  <si>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</si>
  <si>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</si>
  <si>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</si>
  <si>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</si>
  <si>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</si>
  <si>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</si>
  <si>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</si>
  <si>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</si>
  <si>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</si>
  <si>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</si>
  <si>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</si>
  <si>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</si>
  <si>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</si>
  <si>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</si>
  <si>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</si>
  <si>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</si>
  <si>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</si>
  <si>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</si>
  <si>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</si>
  <si>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</si>
  <si>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</si>
  <si>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</si>
  <si>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</si>
  <si>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</si>
  <si>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</si>
  <si>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</si>
  <si>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</si>
  <si>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</si>
  <si>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</si>
  <si>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</si>
  <si>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</si>
  <si>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</si>
  <si>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</si>
  <si>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</si>
  <si>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</si>
  <si>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</si>
  <si>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</si>
  <si>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</si>
  <si>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</si>
  <si>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</si>
  <si>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</si>
  <si>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</si>
  <si>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</si>
  <si>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</si>
  <si>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</si>
  <si>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</si>
  <si>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</si>
  <si>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</si>
  <si>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</si>
  <si>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</si>
  <si>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</si>
  <si>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</si>
  <si>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</si>
  <si>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</si>
  <si>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</si>
  <si>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</si>
  <si>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</si>
  <si>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</si>
  <si>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</si>
  <si>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</si>
  <si>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</si>
  <si>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</si>
  <si>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</si>
  <si>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</si>
  <si>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</si>
  <si>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</si>
  <si>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</si>
  <si>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</si>
  <si>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</si>
  <si>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</si>
  <si>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</si>
  <si>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</si>
  <si>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</si>
  <si>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</si>
  <si>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</si>
  <si>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</si>
  <si>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</si>
  <si>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</si>
  <si>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</si>
  <si>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</si>
  <si>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</si>
  <si>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</si>
  <si>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</si>
  <si>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</si>
  <si>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</si>
  <si>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</si>
  <si>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</si>
  <si>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</si>
  <si>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</si>
  <si>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</si>
  <si>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</si>
  <si>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</si>
  <si>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</si>
  <si>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</si>
  <si>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</si>
  <si>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</si>
  <si>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</si>
  <si>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</si>
  <si>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</si>
  <si>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</si>
  <si>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</si>
  <si>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</si>
  <si>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</si>
  <si>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</si>
  <si>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</si>
  <si>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</si>
  <si>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</si>
  <si>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</si>
  <si>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</si>
  <si>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</si>
  <si>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</si>
  <si>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</si>
  <si>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</si>
  <si>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</si>
  <si>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</si>
  <si>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</si>
  <si>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</si>
  <si>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</si>
  <si>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</si>
  <si>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</si>
  <si>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</si>
  <si>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</si>
  <si>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</si>
  <si>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</si>
  <si>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</si>
  <si>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</si>
  <si>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</si>
  <si>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</si>
  <si>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</si>
  <si>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</si>
  <si>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</si>
  <si>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</si>
  <si>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</si>
  <si>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</si>
  <si>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</si>
  <si>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</si>
  <si>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</si>
  <si>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</si>
  <si>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</si>
  <si>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</si>
  <si>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</si>
  <si>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</si>
  <si>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</si>
  <si>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</si>
  <si>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</si>
  <si>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</si>
  <si>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</si>
  <si>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</si>
  <si>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</si>
  <si>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</si>
  <si>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</si>
  <si>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</si>
  <si>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</si>
  <si>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</si>
  <si>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</si>
  <si>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</si>
  <si>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</si>
  <si>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</si>
  <si>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</si>
  <si>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</si>
  <si>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</si>
  <si>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</si>
  <si>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</si>
  <si>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</si>
  <si>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</si>
  <si>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</si>
  <si>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</si>
  <si>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</si>
  <si>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</si>
  <si>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</si>
  <si>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</si>
  <si>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</si>
  <si>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</si>
  <si>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</si>
  <si>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</si>
  <si>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</si>
  <si>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</si>
  <si>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</si>
  <si>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</si>
  <si>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</si>
  <si>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</si>
  <si>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</si>
  <si>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</si>
  <si>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</si>
  <si>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</si>
  <si>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</si>
  <si>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</si>
  <si>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</si>
  <si>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</si>
  <si>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</si>
  <si>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</si>
  <si>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</si>
  <si>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</si>
  <si>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</si>
  <si>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</si>
  <si>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</si>
  <si>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</si>
  <si>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</si>
  <si>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</si>
  <si>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</si>
  <si>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</si>
  <si>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</si>
  <si>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</si>
  <si>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</si>
  <si>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</si>
  <si>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</si>
  <si>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</si>
  <si>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</si>
  <si>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</si>
  <si>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</si>
  <si>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</si>
  <si>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</si>
  <si>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</si>
  <si>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</si>
  <si>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</si>
  <si>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</si>
  <si>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</si>
  <si>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</si>
  <si>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</si>
  <si>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</si>
  <si>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</si>
  <si>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</si>
  <si>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</si>
  <si>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</si>
  <si>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</si>
  <si>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</si>
  <si>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</si>
  <si>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</si>
  <si>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</si>
  <si>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</si>
  <si>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</si>
  <si>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</si>
  <si>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</si>
  <si>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</si>
  <si>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</si>
  <si>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</si>
  <si>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</si>
  <si>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</si>
  <si>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</si>
  <si>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</si>
  <si>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</si>
  <si>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</si>
  <si>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</si>
  <si>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</si>
  <si>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</si>
  <si>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</si>
  <si>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</si>
  <si>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</si>
  <si>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</si>
  <si>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</si>
  <si>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</si>
  <si>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</si>
  <si>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</si>
  <si>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</si>
  <si>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</si>
  <si>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</si>
  <si>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</si>
  <si>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</si>
  <si>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</si>
  <si>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</si>
  <si>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</si>
  <si>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</si>
  <si>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</si>
  <si>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</si>
  <si>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</si>
  <si>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</si>
  <si>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</si>
  <si>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</si>
  <si>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</si>
  <si>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</si>
  <si>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</si>
  <si>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</si>
  <si>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</si>
  <si>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</si>
  <si>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</si>
  <si>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</si>
  <si>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</si>
  <si>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</si>
  <si>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</si>
  <si>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</si>
  <si>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</si>
  <si>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</si>
  <si>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</si>
  <si>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</si>
  <si>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</si>
  <si>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</si>
  <si>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</si>
  <si>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</si>
  <si>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</si>
  <si>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</si>
  <si>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</si>
  <si>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</si>
  <si>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</si>
  <si>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</si>
  <si>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</si>
  <si>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</si>
  <si>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</si>
  <si>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</si>
  <si>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</si>
  <si>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</si>
  <si>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</si>
  <si>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</si>
  <si>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</si>
  <si>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</si>
  <si>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</si>
  <si>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</si>
  <si>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</si>
  <si>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</si>
  <si>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</si>
  <si>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</si>
  <si>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</si>
  <si>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</si>
  <si>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</si>
  <si>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</si>
  <si>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</si>
  <si>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</si>
  <si>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</si>
  <si>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</si>
  <si>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</si>
  <si>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</si>
  <si>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</si>
  <si>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</si>
  <si>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</si>
  <si>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</si>
  <si>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</si>
  <si>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</si>
  <si>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</si>
  <si>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</si>
  <si>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</si>
  <si>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</si>
  <si>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</si>
  <si>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</si>
  <si>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</si>
  <si>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</si>
  <si>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</si>
  <si>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</si>
  <si>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</si>
  <si>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</si>
  <si>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</si>
  <si>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</si>
  <si>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</si>
  <si>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</si>
  <si>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</si>
  <si>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</si>
  <si>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</si>
  <si>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</si>
  <si>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</si>
  <si>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</si>
  <si>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</si>
  <si>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</si>
  <si>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</si>
  <si>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</si>
  <si>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</si>
  <si>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</si>
  <si>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</si>
  <si>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</si>
  <si>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</si>
  <si>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</si>
  <si>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</si>
  <si>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</si>
  <si>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</si>
  <si>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</si>
  <si>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</si>
  <si>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</si>
  <si>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</si>
  <si>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</si>
  <si>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</si>
  <si>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</si>
  <si>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</si>
  <si>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</si>
  <si>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</si>
  <si>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</si>
  <si>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</si>
  <si>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</si>
  <si>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</si>
  <si>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</si>
  <si>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</si>
  <si>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</si>
  <si>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</si>
  <si>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</si>
  <si>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</si>
  <si>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</si>
  <si>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</si>
  <si>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</si>
  <si>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</si>
  <si>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</si>
  <si>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</si>
  <si>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</si>
  <si>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</si>
  <si>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</si>
  <si>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</si>
  <si>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</si>
  <si>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</si>
  <si>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</si>
  <si>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</si>
  <si>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</si>
  <si>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</si>
  <si>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</si>
  <si>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</si>
  <si>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</si>
  <si>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</si>
  <si>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</si>
  <si>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</si>
  <si>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</si>
  <si>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</si>
  <si>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</si>
  <si>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</si>
  <si>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</si>
  <si>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</si>
  <si>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</si>
  <si>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</si>
  <si>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</si>
  <si>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</si>
  <si>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</si>
  <si>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</si>
  <si>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</si>
  <si>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</si>
  <si>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</si>
  <si>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</si>
  <si>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</si>
  <si>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</si>
  <si>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</si>
  <si>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</si>
  <si>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</si>
  <si>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</si>
  <si>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</si>
  <si>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</si>
  <si>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</si>
  <si>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</si>
  <si>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</si>
  <si>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</si>
  <si>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</si>
  <si>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</si>
  <si>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</si>
  <si>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</si>
  <si>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</si>
  <si>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</si>
  <si>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</si>
  <si>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</si>
  <si>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</si>
  <si>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</si>
  <si>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</si>
  <si>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</si>
  <si>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</si>
  <si>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</si>
  <si>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</si>
  <si>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</si>
  <si>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</si>
  <si>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</si>
  <si>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</si>
  <si>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</si>
  <si>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</si>
  <si>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</si>
  <si>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</si>
  <si>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</si>
  <si>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</si>
  <si>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</si>
  <si>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</si>
  <si>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</si>
  <si>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</si>
  <si>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</si>
  <si>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</si>
  <si>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</si>
  <si>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</si>
  <si>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</si>
  <si>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</si>
  <si>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</si>
  <si>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</si>
  <si>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</si>
  <si>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</si>
  <si>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</si>
  <si>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</si>
  <si>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</si>
  <si>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</si>
  <si>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</si>
  <si>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</si>
  <si>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</si>
  <si>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</si>
  <si>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</si>
  <si>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</si>
  <si>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</si>
  <si>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</si>
  <si>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</si>
  <si>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</si>
  <si>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</si>
  <si>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</si>
  <si>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</si>
  <si>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</si>
  <si>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</si>
  <si>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</si>
  <si>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</si>
  <si>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</si>
  <si>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</si>
  <si>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</si>
  <si>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</si>
  <si>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</si>
  <si>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</si>
  <si>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</si>
  <si>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</si>
  <si>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</si>
  <si>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</si>
  <si>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</si>
  <si>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</si>
  <si>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</si>
  <si>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</si>
  <si>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</si>
  <si>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</si>
  <si>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</si>
  <si>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</si>
  <si>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</si>
  <si>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</si>
  <si>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</si>
  <si>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</si>
  <si>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</si>
  <si>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</si>
  <si>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</si>
  <si>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</si>
  <si>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</si>
  <si>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</si>
  <si>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</si>
  <si>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</si>
  <si>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</si>
  <si>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</si>
  <si>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</si>
  <si>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</si>
  <si>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</si>
  <si>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</si>
  <si>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</si>
  <si>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</si>
  <si>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</si>
  <si>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</si>
  <si>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</si>
  <si>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</si>
  <si>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</si>
  <si>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</si>
  <si>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</si>
  <si>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</si>
  <si>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</si>
  <si>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</si>
  <si>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</si>
  <si>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</si>
  <si>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</si>
  <si>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</si>
  <si>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</si>
  <si>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</si>
  <si>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</si>
  <si>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</si>
  <si>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</si>
  <si>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</si>
  <si>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</si>
  <si>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</si>
  <si>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</si>
  <si>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</si>
  <si>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</si>
  <si>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</si>
  <si>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</si>
  <si>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</si>
  <si>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</si>
  <si>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</si>
  <si>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</si>
  <si>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</si>
  <si>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</si>
  <si>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</si>
  <si>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</si>
  <si>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</si>
  <si>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</si>
  <si>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</si>
  <si>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</si>
  <si>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</si>
  <si>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</si>
  <si>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</si>
  <si>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</si>
  <si>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</si>
  <si>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</si>
  <si>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</si>
  <si>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</si>
  <si>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</si>
  <si>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</si>
  <si>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</si>
  <si>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</si>
  <si>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</si>
  <si>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</si>
  <si>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</si>
  <si>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</si>
  <si>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</si>
  <si>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</si>
  <si>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</si>
  <si>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</si>
  <si>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</si>
  <si>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</si>
  <si>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</si>
  <si>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</si>
  <si>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</si>
  <si>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</si>
  <si>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</si>
  <si>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</si>
  <si>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</si>
  <si>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</si>
  <si>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</si>
  <si>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</si>
  <si>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</si>
  <si>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</si>
  <si>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</si>
  <si>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</si>
  <si>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</si>
  <si>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</si>
  <si>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</si>
  <si>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</si>
  <si>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</si>
  <si>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</si>
  <si>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</si>
  <si>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</si>
  <si>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</si>
  <si>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</si>
  <si>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</si>
  <si>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</si>
  <si>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</si>
  <si>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</si>
  <si>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</si>
  <si>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</si>
  <si>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</si>
  <si>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</si>
  <si>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</si>
  <si>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</si>
  <si>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</si>
  <si>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</si>
  <si>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</si>
  <si>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</si>
  <si>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</si>
  <si>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</si>
  <si>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</si>
  <si>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</si>
  <si>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</si>
  <si>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</si>
  <si>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</si>
  <si>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</si>
  <si>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</si>
  <si>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</si>
  <si>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</si>
  <si>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</si>
  <si>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</si>
  <si>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</si>
  <si>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</si>
  <si>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</si>
  <si>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</si>
  <si>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</si>
  <si>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</si>
  <si>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</si>
  <si>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</si>
  <si>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</si>
  <si>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</si>
  <si>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</si>
  <si>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</si>
  <si>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</si>
  <si>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</si>
  <si>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</si>
  <si>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</si>
  <si>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</si>
  <si>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</si>
  <si>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</si>
  <si>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</si>
  <si>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</si>
  <si>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</si>
  <si>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</si>
  <si>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</si>
  <si>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</si>
  <si>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</si>
  <si>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</si>
  <si>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</si>
  <si>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</si>
  <si>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</si>
  <si>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</si>
  <si>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</si>
  <si>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</si>
  <si>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</si>
  <si>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</si>
  <si>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</si>
  <si>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</si>
  <si>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</si>
  <si>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</si>
  <si>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</si>
  <si>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</si>
  <si>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</si>
  <si>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</si>
  <si>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</si>
  <si>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</si>
  <si>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</si>
  <si>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</si>
  <si>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</si>
  <si>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</si>
  <si>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</si>
  <si>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</si>
  <si>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</si>
  <si>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</si>
  <si>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</si>
  <si>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</si>
  <si>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</si>
  <si>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</si>
  <si>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</si>
  <si>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</si>
  <si>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</si>
  <si>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</si>
  <si>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</si>
  <si>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</si>
  <si>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</si>
  <si>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</si>
  <si>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</si>
  <si>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</si>
  <si>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</si>
  <si>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</si>
  <si>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</si>
  <si>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</si>
  <si>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</si>
  <si>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</si>
  <si>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</si>
  <si>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</si>
  <si>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</si>
  <si>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</si>
  <si>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</si>
  <si>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</si>
  <si>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</si>
  <si>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</si>
  <si>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</si>
  <si>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</si>
  <si>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</si>
  <si>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</si>
  <si>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</si>
  <si>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</si>
  <si>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</si>
  <si>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</si>
  <si>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</si>
  <si>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</si>
  <si>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</si>
  <si>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</si>
  <si>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</si>
  <si>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</si>
  <si>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</si>
  <si>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</si>
  <si>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</si>
  <si>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</si>
  <si>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</si>
  <si>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</si>
  <si>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</si>
  <si>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</si>
  <si>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</si>
  <si>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</si>
  <si>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</si>
  <si>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</si>
  <si>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</si>
  <si>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</si>
  <si>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</si>
  <si>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</si>
  <si>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</si>
  <si>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</si>
  <si>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</si>
  <si>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</si>
  <si>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</si>
  <si>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</si>
  <si>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</si>
  <si>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</si>
  <si>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</si>
  <si>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</si>
  <si>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</si>
  <si>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</si>
  <si>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</si>
  <si>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</si>
  <si>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</si>
  <si>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</si>
  <si>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</si>
  <si>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</si>
  <si>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</si>
  <si>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</si>
  <si>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</si>
  <si>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</si>
  <si>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</si>
  <si>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</si>
  <si>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</si>
  <si>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</si>
  <si>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</si>
  <si>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</si>
  <si>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</si>
  <si>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</si>
  <si>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</si>
  <si>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</si>
  <si>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</si>
  <si>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</si>
  <si>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</si>
  <si>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</si>
  <si>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</si>
  <si>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</si>
  <si>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</si>
  <si>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</si>
  <si>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</si>
  <si>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</si>
  <si>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</si>
  <si>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</si>
  <si>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</si>
  <si>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</si>
  <si>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</si>
  <si>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</si>
  <si>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</si>
  <si>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</si>
  <si>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</si>
  <si>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</si>
  <si>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</si>
  <si>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</si>
  <si>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</si>
  <si>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</si>
  <si>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</si>
  <si>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</si>
  <si>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</si>
  <si>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</si>
  <si>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</si>
  <si>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</si>
  <si>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</si>
  <si>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</si>
  <si>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</si>
  <si>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</si>
  <si>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</si>
  <si>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</si>
  <si>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</si>
  <si>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</si>
  <si>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</si>
  <si>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</si>
  <si>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</si>
  <si>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</si>
  <si>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</si>
  <si>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</si>
  <si>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</si>
  <si>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</si>
  <si>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</si>
  <si>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</si>
  <si>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</si>
  <si>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</si>
  <si>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</si>
  <si>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</si>
  <si>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</si>
  <si>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</si>
  <si>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</si>
  <si>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</si>
  <si>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</si>
  <si>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</si>
  <si>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</si>
  <si>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</si>
  <si>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</si>
  <si>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</si>
  <si>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</si>
  <si>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</si>
  <si>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</si>
  <si>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</si>
  <si>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</si>
  <si>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</si>
  <si>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</si>
  <si>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</si>
  <si>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</si>
  <si>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</si>
  <si>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</si>
  <si>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</si>
  <si>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</si>
  <si>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</si>
  <si>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</si>
  <si>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</si>
  <si>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</si>
  <si>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</si>
  <si>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</si>
  <si>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</si>
  <si>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</si>
  <si>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</si>
  <si>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</si>
  <si>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</si>
  <si>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</si>
  <si>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</si>
  <si>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</si>
  <si>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</si>
  <si>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</si>
  <si>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</si>
  <si>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</si>
  <si>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</si>
  <si>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</si>
  <si>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</si>
  <si>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</si>
  <si>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</si>
  <si>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</si>
  <si>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</si>
  <si>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</si>
  <si>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</si>
  <si>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</si>
  <si>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</si>
  <si>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</si>
  <si>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</si>
  <si>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</si>
  <si>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</si>
  <si>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</si>
  <si>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</si>
  <si>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</si>
  <si>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</si>
  <si>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</si>
  <si>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</si>
  <si>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</si>
  <si>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</si>
  <si>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</si>
  <si>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</si>
  <si>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</si>
  <si>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</si>
  <si>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</si>
  <si>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</si>
  <si>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</si>
  <si>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</si>
  <si>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</si>
  <si>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</si>
  <si>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</si>
  <si>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</si>
  <si>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</si>
  <si>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</si>
  <si>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</si>
  <si>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</si>
  <si>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</si>
  <si>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</si>
  <si>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</si>
  <si>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</si>
  <si>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</si>
  <si>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</si>
  <si>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</si>
  <si>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</si>
  <si>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</si>
  <si>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</si>
  <si>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</si>
  <si>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</si>
  <si>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</si>
  <si>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</si>
  <si>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</si>
  <si>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</si>
  <si>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</si>
  <si>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</si>
  <si>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</si>
  <si>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</si>
  <si>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</si>
  <si>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</si>
  <si>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</si>
  <si>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</si>
  <si>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</si>
  <si>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</si>
  <si>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</si>
  <si>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</si>
  <si>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</si>
  <si>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</si>
  <si>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</si>
  <si>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</si>
  <si>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</si>
  <si>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</si>
  <si>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</si>
  <si>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</si>
  <si>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</si>
  <si>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</si>
  <si>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</si>
  <si>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</si>
  <si>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</si>
  <si>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</si>
  <si>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</si>
  <si>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</si>
  <si>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</si>
  <si>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</si>
  <si>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</si>
  <si>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</si>
  <si>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</si>
  <si>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</si>
  <si>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</si>
  <si>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</si>
  <si>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</si>
  <si>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</si>
  <si>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</si>
  <si>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</si>
  <si>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</si>
  <si>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</si>
  <si>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</si>
  <si>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</si>
  <si>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</si>
  <si>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</si>
  <si>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</si>
  <si>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</si>
  <si>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</si>
  <si>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</si>
  <si>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</si>
  <si>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</si>
  <si>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</si>
  <si>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</si>
  <si>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</si>
  <si>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</si>
  <si>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</si>
  <si>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</si>
  <si>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</si>
  <si>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</si>
  <si>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</si>
  <si>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</si>
  <si>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</si>
  <si>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</si>
  <si>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</si>
  <si>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</si>
  <si>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</si>
  <si>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</si>
  <si>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</si>
  <si>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</si>
  <si>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</si>
  <si>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</si>
  <si>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</si>
  <si>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</si>
  <si>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</si>
  <si>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</si>
  <si>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</si>
  <si>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</si>
  <si>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</si>
  <si>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</si>
  <si>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</si>
  <si>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</si>
  <si>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</si>
  <si>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</si>
  <si>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</si>
  <si>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</si>
  <si>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</si>
  <si>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</si>
  <si>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</si>
  <si>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</si>
  <si>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</si>
  <si>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</si>
  <si>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</si>
  <si>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</si>
  <si>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</si>
  <si>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</si>
  <si>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</si>
  <si>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</si>
  <si>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</si>
  <si>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</si>
  <si>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</si>
  <si>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</si>
  <si>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</si>
  <si>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</si>
  <si>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</si>
  <si>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</si>
  <si>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</si>
  <si>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</si>
  <si>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</si>
  <si>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</si>
  <si>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</si>
  <si>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</si>
  <si>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</si>
  <si>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</si>
  <si>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</si>
  <si>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</si>
  <si>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</si>
  <si>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</si>
  <si>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</si>
  <si>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</si>
  <si>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</si>
  <si>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</si>
  <si>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</si>
  <si>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</si>
  <si>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</si>
  <si>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</si>
  <si>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</si>
  <si>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</si>
  <si>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</si>
  <si>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</si>
  <si>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</si>
  <si>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</si>
  <si>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</si>
  <si>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</si>
  <si>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</si>
  <si>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</si>
  <si>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</si>
  <si>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</si>
  <si>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</si>
  <si>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</si>
  <si>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</si>
  <si>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</si>
  <si>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</si>
  <si>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</si>
  <si>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</si>
  <si>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</si>
  <si>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</si>
  <si>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</si>
  <si>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</si>
  <si>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</si>
  <si>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</si>
  <si>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</si>
  <si>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</si>
  <si>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</si>
  <si>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</si>
  <si>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</si>
  <si>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</si>
  <si>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</si>
  <si>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</si>
  <si>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</si>
  <si>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</si>
  <si>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</si>
  <si>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</si>
  <si>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</si>
  <si>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</si>
  <si>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</si>
  <si>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</si>
  <si>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</si>
  <si>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</si>
  <si>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</si>
  <si>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</si>
  <si>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</si>
  <si>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</si>
  <si>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</si>
  <si>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</si>
  <si>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</si>
  <si>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</si>
  <si>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</si>
  <si>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</si>
  <si>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</si>
  <si>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</si>
  <si>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</si>
  <si>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</si>
  <si>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</si>
  <si>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</si>
  <si>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</si>
  <si>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</si>
  <si>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</si>
  <si>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</si>
  <si>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</si>
  <si>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</si>
  <si>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</si>
  <si>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</si>
  <si>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</si>
  <si>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</si>
  <si>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</si>
  <si>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</si>
  <si>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</si>
  <si>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</si>
  <si>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</si>
  <si>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</si>
  <si>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</si>
  <si>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</si>
  <si>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</si>
  <si>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</si>
  <si>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</si>
  <si>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</si>
  <si>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</si>
  <si>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</si>
  <si>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</si>
  <si>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</si>
  <si>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</si>
  <si>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</si>
  <si>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</si>
  <si>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</si>
  <si>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</si>
  <si>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</si>
  <si>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</si>
  <si>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</si>
  <si>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</si>
  <si>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</si>
  <si>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</si>
  <si>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</si>
  <si>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</si>
  <si>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</si>
  <si>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</si>
  <si>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</si>
  <si>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</si>
  <si>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</si>
  <si>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</si>
  <si>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</si>
  <si>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</si>
  <si>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</si>
  <si>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</si>
  <si>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</si>
  <si>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</si>
  <si>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</si>
  <si>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</si>
  <si>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</si>
  <si>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</si>
  <si>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</si>
  <si>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</si>
  <si>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</si>
  <si>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</si>
  <si>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</si>
  <si>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</si>
  <si>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</si>
  <si>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</si>
  <si>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</si>
  <si>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</si>
  <si>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</si>
  <si>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</si>
  <si>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</si>
  <si>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</si>
  <si>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</si>
  <si>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</si>
  <si>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</si>
  <si>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</si>
  <si>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</si>
  <si>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</si>
  <si>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</si>
  <si>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</si>
  <si>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</si>
  <si>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</si>
  <si>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</si>
  <si>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</si>
  <si>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</si>
  <si>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</si>
  <si>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</si>
  <si>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</si>
  <si>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</si>
  <si>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</si>
  <si>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</si>
  <si>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</si>
  <si>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</si>
  <si>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</si>
  <si>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</si>
  <si>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</si>
  <si>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</si>
  <si>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</si>
  <si>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</si>
  <si>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</si>
  <si>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</si>
  <si>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</si>
  <si>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</si>
  <si>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</si>
  <si>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</si>
  <si>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</si>
  <si>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</si>
  <si>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</si>
  <si>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</si>
  <si>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</si>
  <si>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</si>
  <si>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</si>
  <si>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</si>
  <si>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</si>
  <si>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</si>
  <si>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</si>
  <si>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</si>
  <si>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</si>
  <si>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</si>
  <si>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</si>
  <si>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</si>
  <si>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</si>
  <si>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</si>
  <si>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</si>
  <si>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</si>
  <si>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</si>
  <si>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</si>
  <si>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</si>
  <si>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</si>
  <si>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</si>
  <si>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</si>
  <si>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</si>
  <si>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</si>
  <si>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</si>
  <si>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</si>
  <si>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</si>
  <si>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</si>
  <si>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</si>
  <si>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</si>
  <si>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</si>
  <si>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</si>
  <si>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</si>
  <si>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</si>
  <si>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</si>
  <si>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</si>
  <si>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</si>
  <si>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</si>
  <si>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</si>
  <si>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</si>
  <si>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</si>
  <si>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</si>
  <si>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</si>
  <si>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</si>
  <si>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</si>
  <si>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</si>
  <si>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</si>
  <si>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</si>
  <si>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</si>
  <si>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</si>
  <si>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</si>
  <si>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</si>
  <si>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</si>
  <si>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</si>
  <si>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</si>
  <si>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</si>
  <si>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</si>
  <si>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</si>
  <si>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</si>
  <si>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</si>
  <si>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</si>
  <si>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</si>
  <si>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</si>
  <si>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</si>
  <si>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</si>
  <si>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</si>
  <si>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</si>
  <si>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</si>
  <si>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</si>
  <si>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</si>
  <si>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</si>
  <si>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</si>
  <si>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</si>
  <si>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</si>
  <si>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</si>
  <si>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</si>
  <si>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</si>
  <si>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</si>
  <si>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</si>
  <si>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</si>
  <si>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</si>
  <si>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</si>
  <si>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</si>
  <si>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</si>
  <si>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</si>
  <si>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</si>
  <si>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</si>
  <si>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</si>
  <si>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</si>
  <si>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</si>
  <si>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</si>
  <si>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</si>
  <si>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</si>
  <si>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</si>
  <si>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</si>
  <si>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</si>
  <si>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</si>
  <si>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</si>
  <si>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</si>
  <si>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</si>
  <si>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</si>
  <si>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</si>
  <si>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</si>
  <si>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</si>
  <si>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</si>
  <si>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</si>
  <si>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</si>
  <si>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</si>
  <si>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</si>
  <si>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</si>
  <si>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</si>
  <si>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</si>
  <si>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</si>
  <si>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</si>
  <si>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</si>
  <si>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</si>
  <si>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</si>
  <si>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</si>
  <si>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</si>
  <si>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</si>
  <si>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</si>
  <si>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</si>
  <si>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</si>
  <si>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</si>
  <si>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</si>
  <si>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</si>
  <si>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</si>
  <si>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</si>
  <si>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</si>
  <si>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</si>
  <si>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</si>
  <si>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</si>
  <si>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</si>
  <si>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</si>
  <si>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</si>
  <si>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</si>
  <si>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</si>
  <si>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</si>
  <si>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</si>
  <si>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</si>
  <si>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</si>
  <si>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</si>
  <si>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</si>
  <si>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</si>
  <si>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</si>
  <si>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</si>
  <si>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</si>
  <si>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</si>
  <si>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</si>
  <si>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</si>
  <si>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</si>
  <si>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</si>
  <si>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</si>
  <si>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</si>
  <si>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</si>
  <si>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</si>
  <si>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</si>
  <si>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</si>
  <si>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</si>
  <si>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</si>
  <si>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</si>
  <si>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</si>
  <si>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</si>
  <si>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</si>
  <si>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</si>
  <si>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</si>
  <si>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</si>
  <si>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</si>
  <si>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</si>
  <si>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</si>
  <si>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</si>
  <si>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</si>
  <si>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</si>
  <si>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</si>
  <si>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</si>
  <si>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</si>
  <si>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</si>
  <si>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</si>
  <si>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</si>
  <si>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</si>
  <si>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</si>
  <si>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</si>
  <si>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</si>
  <si>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</si>
  <si>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</si>
  <si>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</si>
  <si>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</si>
  <si>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</si>
  <si>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</si>
  <si>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</si>
  <si>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</si>
  <si>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</si>
  <si>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</si>
  <si>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</si>
  <si>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</si>
  <si>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</si>
  <si>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</si>
  <si>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</si>
  <si>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</si>
  <si>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</si>
  <si>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</si>
  <si>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</si>
  <si>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</si>
  <si>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</si>
  <si>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</si>
  <si>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</si>
  <si>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</si>
  <si>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</si>
  <si>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</si>
  <si>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</si>
  <si>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</si>
  <si>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</si>
  <si>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</si>
  <si>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</si>
  <si>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</si>
  <si>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</si>
  <si>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</si>
  <si>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</si>
  <si>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</si>
  <si>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</si>
  <si>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</si>
  <si>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</si>
  <si>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</si>
  <si>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</si>
  <si>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</si>
  <si>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</si>
  <si>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</si>
  <si>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</si>
  <si>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</si>
  <si>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</si>
  <si>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</si>
  <si>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</si>
  <si>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</si>
  <si>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</si>
  <si>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</si>
  <si>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</si>
  <si>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</si>
  <si>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</si>
  <si>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</si>
  <si>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</si>
  <si>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</si>
  <si>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</si>
  <si>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</si>
  <si>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</si>
  <si>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</si>
  <si>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</si>
  <si>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</si>
  <si>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</si>
  <si>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</si>
  <si>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</si>
  <si>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</si>
  <si>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</si>
  <si>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</si>
  <si>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</si>
  <si>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</si>
  <si>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</si>
  <si>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</si>
  <si>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</si>
  <si>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</si>
  <si>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</si>
  <si>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</si>
  <si>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</si>
  <si>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</si>
  <si>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</si>
  <si>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</si>
  <si>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</si>
  <si>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</si>
  <si>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</si>
  <si>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</si>
  <si>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</si>
  <si>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</si>
  <si>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</si>
  <si>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</si>
  <si>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</si>
  <si>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</si>
  <si>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</si>
  <si>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</si>
  <si>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</si>
  <si>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</si>
  <si>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</si>
  <si>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</si>
  <si>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</si>
  <si>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</si>
  <si>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</si>
  <si>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</si>
  <si>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</si>
  <si>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</si>
  <si>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</si>
  <si>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</si>
  <si>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</si>
  <si>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</si>
  <si>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</si>
  <si>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</si>
  <si>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</si>
  <si>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</si>
  <si>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</si>
  <si>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</si>
  <si>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</si>
  <si>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</si>
  <si>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</si>
  <si>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</si>
  <si>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</si>
  <si>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</si>
  <si>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</si>
  <si>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</si>
  <si>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</si>
  <si>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</si>
  <si>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</si>
  <si>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</si>
  <si>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</si>
  <si>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</si>
  <si>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</si>
  <si>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</si>
  <si>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</si>
  <si>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</si>
  <si>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</si>
  <si>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</si>
  <si>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</si>
  <si>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</si>
  <si>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</si>
  <si>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</si>
  <si>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</si>
  <si>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</si>
  <si>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</si>
  <si>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</si>
  <si>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</si>
  <si>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</si>
  <si>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</si>
  <si>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</si>
  <si>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</si>
  <si>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</si>
  <si>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</si>
  <si>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</si>
  <si>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</si>
  <si>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</si>
  <si>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</si>
  <si>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</si>
  <si>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</si>
  <si>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</si>
  <si>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</si>
  <si>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</si>
  <si>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</si>
  <si>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</si>
  <si>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</si>
  <si>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</si>
  <si>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</si>
  <si>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</si>
  <si>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</si>
  <si>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</si>
  <si>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</si>
  <si>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</si>
  <si>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</si>
  <si>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</si>
  <si>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</si>
  <si>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</si>
  <si>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</si>
  <si>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</si>
  <si>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</si>
  <si>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</si>
  <si>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</si>
  <si>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</si>
  <si>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</si>
  <si>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</si>
  <si>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</si>
  <si>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</si>
  <si>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</si>
  <si>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</si>
  <si>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</si>
  <si>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</si>
  <si>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</si>
  <si>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</si>
  <si>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</si>
  <si>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</si>
  <si>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</si>
  <si>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</si>
  <si>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</si>
  <si>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</si>
  <si>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</si>
  <si>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</si>
  <si>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</si>
  <si>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</si>
  <si>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</si>
  <si>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</si>
  <si>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</si>
  <si>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</si>
  <si>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</si>
  <si>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</si>
  <si>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</si>
  <si>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</si>
  <si>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</si>
  <si>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</si>
  <si>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</si>
  <si>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</si>
  <si>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</si>
  <si>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</si>
  <si>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</si>
  <si>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</si>
  <si>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</si>
  <si>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</si>
  <si>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</si>
  <si>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</si>
  <si>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</si>
  <si>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</si>
  <si>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</si>
  <si>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</si>
  <si>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</si>
  <si>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</si>
  <si>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</si>
  <si>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</si>
  <si>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</si>
  <si>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</si>
  <si>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</si>
  <si>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</si>
  <si>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</si>
  <si>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</si>
  <si>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</si>
  <si>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</si>
  <si>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</si>
  <si>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</si>
  <si>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</si>
  <si>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</si>
  <si>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</si>
  <si>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</si>
  <si>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</si>
  <si>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</si>
  <si>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</si>
  <si>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</si>
  <si>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</si>
  <si>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</si>
  <si>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</si>
  <si>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</si>
  <si>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</si>
  <si>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</si>
  <si>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</si>
  <si>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</si>
  <si>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</si>
  <si>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</si>
  <si>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</si>
  <si>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</si>
  <si>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</si>
  <si>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</si>
  <si>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</si>
  <si>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</si>
  <si>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</si>
  <si>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</si>
  <si>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</si>
  <si>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</si>
  <si>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</si>
  <si>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</si>
  <si>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</si>
  <si>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</si>
  <si>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</si>
  <si>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</si>
  <si>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</si>
  <si>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</si>
  <si>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</si>
  <si>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</si>
  <si>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</si>
  <si>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</si>
  <si>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</si>
  <si>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</si>
  <si>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</si>
  <si>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</si>
  <si>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</si>
  <si>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</si>
  <si>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</si>
  <si>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</si>
  <si>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</si>
  <si>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</si>
  <si>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</si>
  <si>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</si>
  <si>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</si>
  <si>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</si>
  <si>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</si>
  <si>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</si>
  <si>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</si>
  <si>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</si>
  <si>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</si>
  <si>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</si>
  <si>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</si>
  <si>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</si>
  <si>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</si>
  <si>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</si>
  <si>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</si>
  <si>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</si>
  <si>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</si>
  <si>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</si>
  <si>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</si>
  <si>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</si>
  <si>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</si>
  <si>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</si>
  <si>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</si>
  <si>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</si>
  <si>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</si>
  <si>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</si>
  <si>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</si>
  <si>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</si>
  <si>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</si>
  <si>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</si>
  <si>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</si>
  <si>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</si>
  <si>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</si>
  <si>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</si>
  <si>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</si>
  <si>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</si>
  <si>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</si>
  <si>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</si>
  <si>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</si>
  <si>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</si>
  <si>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</si>
  <si>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</si>
  <si>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</si>
  <si>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</si>
  <si>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</si>
  <si>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</si>
  <si>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</si>
  <si>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</si>
  <si>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</si>
  <si>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</si>
  <si>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</si>
  <si>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</si>
  <si>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</si>
  <si>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</si>
  <si>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</si>
  <si>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</si>
  <si>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</si>
  <si>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</si>
  <si>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</si>
  <si>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</si>
  <si>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</si>
  <si>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</si>
  <si>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</si>
  <si>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</si>
  <si>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</si>
  <si>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</si>
  <si>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</si>
  <si>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</si>
  <si>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</si>
  <si>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</si>
  <si>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</si>
  <si>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</si>
  <si>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</si>
  <si>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</si>
  <si>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</si>
  <si>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</si>
  <si>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</si>
  <si>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</si>
  <si>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</si>
  <si>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</si>
  <si>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</si>
  <si>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</si>
  <si>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</si>
  <si>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</si>
  <si>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</si>
  <si>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</si>
  <si>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</si>
  <si>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</si>
  <si>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</si>
  <si>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</si>
  <si>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</si>
  <si>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</si>
  <si>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</si>
  <si>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</si>
  <si>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</si>
  <si>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</si>
  <si>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</si>
  <si>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</si>
  <si>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</si>
  <si>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</si>
  <si>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</si>
  <si>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</si>
  <si>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</si>
  <si>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</si>
  <si>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</si>
  <si>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</si>
  <si>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</si>
  <si>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</si>
  <si>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</si>
  <si>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</si>
  <si>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</si>
  <si>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</si>
  <si>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</si>
  <si>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</si>
  <si>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</si>
  <si>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</si>
  <si>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</si>
  <si>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</si>
  <si>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</si>
  <si>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</si>
  <si>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</si>
  <si>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</si>
  <si>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</si>
  <si>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</si>
  <si>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</si>
  <si>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</si>
  <si>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</si>
  <si>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</si>
  <si>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</si>
  <si>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</si>
  <si>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</si>
  <si>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</si>
  <si>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</si>
  <si>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</si>
  <si>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</si>
  <si>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</si>
  <si>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</si>
  <si>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</si>
  <si>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</si>
  <si>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</si>
  <si>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</si>
  <si>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</si>
  <si>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</si>
  <si>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</si>
  <si>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</si>
  <si>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</si>
  <si>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</si>
  <si>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</si>
  <si>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</si>
  <si>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</si>
  <si>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</si>
  <si>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</si>
  <si>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</si>
  <si>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</si>
  <si>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</si>
  <si>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</si>
  <si>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</si>
  <si>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</si>
  <si>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</si>
  <si>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</si>
  <si>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</si>
  <si>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</si>
  <si>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</si>
  <si>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</si>
  <si>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</si>
  <si>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</si>
  <si>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</si>
  <si>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</si>
  <si>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</si>
  <si>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</si>
  <si>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</si>
  <si>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</si>
  <si>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</si>
  <si>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</si>
  <si>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</si>
  <si>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</si>
  <si>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</si>
  <si>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</si>
  <si>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</si>
  <si>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</si>
  <si>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</si>
  <si>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</si>
  <si>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</si>
  <si>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</si>
  <si>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</si>
  <si>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</si>
  <si>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</si>
  <si>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</si>
  <si>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</si>
  <si>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</si>
  <si>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</si>
  <si>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</si>
  <si>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</si>
  <si>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</si>
  <si>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</si>
  <si>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</si>
  <si>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</si>
  <si>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</si>
  <si>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</si>
  <si>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</si>
  <si>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</si>
  <si>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</si>
  <si>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</si>
  <si>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</si>
  <si>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</si>
  <si>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</si>
  <si>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</si>
  <si>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</si>
  <si>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</si>
  <si>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</si>
  <si>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</si>
  <si>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</si>
  <si>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</si>
  <si>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</si>
  <si>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</si>
  <si>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</si>
  <si>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</si>
  <si>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</si>
  <si>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</si>
  <si>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</si>
  <si>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</si>
  <si>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</si>
  <si>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</si>
  <si>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</si>
  <si>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</si>
  <si>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</si>
  <si>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</si>
  <si>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</si>
  <si>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</si>
  <si>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</si>
  <si>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</si>
  <si>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</si>
  <si>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</si>
  <si>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</si>
  <si>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</si>
  <si>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</si>
  <si>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</si>
  <si>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</si>
  <si>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</si>
  <si>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</si>
  <si>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</si>
  <si>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</si>
  <si>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</si>
  <si>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</si>
  <si>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</si>
  <si>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</si>
  <si>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</si>
  <si>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</si>
  <si>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</si>
  <si>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</si>
  <si>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</si>
  <si>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</si>
  <si>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</si>
  <si>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</si>
  <si>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</si>
  <si>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</si>
  <si>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</si>
  <si>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</si>
  <si>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</si>
  <si>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</si>
  <si>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</si>
  <si>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</si>
  <si>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</si>
  <si>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</si>
  <si>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</si>
  <si>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</si>
  <si>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</si>
  <si>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</si>
  <si>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</si>
  <si>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</si>
  <si>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</si>
  <si>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</si>
  <si>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</si>
  <si>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</si>
  <si>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</si>
  <si>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</si>
  <si>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</si>
  <si>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</si>
  <si>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</si>
  <si>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</si>
  <si>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</si>
  <si>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</si>
  <si>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</si>
  <si>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</si>
  <si>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</si>
  <si>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</si>
  <si>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</si>
  <si>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</si>
  <si>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</si>
  <si>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</si>
  <si>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</si>
  <si>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</si>
  <si>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</si>
  <si>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</si>
  <si>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</si>
  <si>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</si>
  <si>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</si>
  <si>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</si>
  <si>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</si>
  <si>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</si>
  <si>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</si>
  <si>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</si>
  <si>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</si>
  <si>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</si>
  <si>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</si>
  <si>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</si>
  <si>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</si>
  <si>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</si>
  <si>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</si>
  <si>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</si>
  <si>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</si>
  <si>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</si>
  <si>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</si>
  <si>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</si>
  <si>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</si>
  <si>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</si>
  <si>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</si>
  <si>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</si>
  <si>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</si>
  <si>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</si>
  <si>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</si>
  <si>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</si>
  <si>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</si>
  <si>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</si>
  <si>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</si>
  <si>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</si>
  <si>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</si>
  <si>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</si>
  <si>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</si>
  <si>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</si>
  <si>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</si>
  <si>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</si>
  <si>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</si>
  <si>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</si>
  <si>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</si>
  <si>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</si>
  <si>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</si>
  <si>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</si>
  <si>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</si>
  <si>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</si>
  <si>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</si>
  <si>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</si>
  <si>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</si>
  <si>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</si>
  <si>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</si>
  <si>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</si>
  <si>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</si>
  <si>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</si>
  <si>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</si>
  <si>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</si>
  <si>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</si>
  <si>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</si>
  <si>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</si>
  <si>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</si>
  <si>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</si>
  <si>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</si>
  <si>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</si>
  <si>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</si>
  <si>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</si>
  <si>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</si>
  <si>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</si>
  <si>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</si>
  <si>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</si>
  <si>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</si>
  <si>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</si>
  <si>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</si>
  <si>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</si>
  <si>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</si>
  <si>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</si>
  <si>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</si>
  <si>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</si>
  <si>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</si>
  <si>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</si>
  <si>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</si>
  <si>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</si>
  <si>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</si>
  <si>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</si>
  <si>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</si>
  <si>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</si>
  <si>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</si>
  <si>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</si>
  <si>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</si>
  <si>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</si>
  <si>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</si>
  <si>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</si>
  <si>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</si>
  <si>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</si>
  <si>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</si>
  <si>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</si>
  <si>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</si>
  <si>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</si>
  <si>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</si>
  <si>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</si>
  <si>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</si>
  <si>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</si>
  <si>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</si>
  <si>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</si>
  <si>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</si>
  <si>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</si>
  <si>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</si>
  <si>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</si>
  <si>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</si>
  <si>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</si>
  <si>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</si>
  <si>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</si>
  <si>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</si>
  <si>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</si>
  <si>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</si>
  <si>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</si>
  <si>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</si>
  <si>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</si>
  <si>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</si>
  <si>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</si>
  <si>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</si>
  <si>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</si>
  <si>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</si>
  <si>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</si>
  <si>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</si>
  <si>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</si>
  <si>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</si>
  <si>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</si>
  <si>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</si>
  <si>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</si>
  <si>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</si>
  <si>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</si>
  <si>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</si>
  <si>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</si>
  <si>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</si>
  <si>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</si>
  <si>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</si>
  <si>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</si>
  <si>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</si>
  <si>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</si>
  <si>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</si>
  <si>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</si>
  <si>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</si>
  <si>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</si>
  <si>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</si>
  <si>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</si>
  <si>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</si>
  <si>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</si>
  <si>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</si>
  <si>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</si>
  <si>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</si>
  <si>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</si>
  <si>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</si>
  <si>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</si>
  <si>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</si>
  <si>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</si>
  <si>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</si>
  <si>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</si>
  <si>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</si>
  <si>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</si>
  <si>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</si>
  <si>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</si>
  <si>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</si>
  <si>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</si>
  <si>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</si>
  <si>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</si>
  <si>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</si>
  <si>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</si>
  <si>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</si>
  <si>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</si>
  <si>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</si>
  <si>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</si>
  <si>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</si>
  <si>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</si>
  <si>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</si>
  <si>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</si>
  <si>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</si>
  <si>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</si>
  <si>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</si>
  <si>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</si>
  <si>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</si>
  <si>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</si>
  <si>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</si>
  <si>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</si>
  <si>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</si>
  <si>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</si>
  <si>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</si>
  <si>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</si>
  <si>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</si>
  <si>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</si>
  <si>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</si>
  <si>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</si>
  <si>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</si>
  <si>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</si>
  <si>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</si>
  <si>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</si>
  <si>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</si>
  <si>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</si>
  <si>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</si>
  <si>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</si>
  <si>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</si>
  <si>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</si>
  <si>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</si>
  <si>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</si>
  <si>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</si>
  <si>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</si>
  <si>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</si>
  <si>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</si>
  <si>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</si>
  <si>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</si>
  <si>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</si>
  <si>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</si>
  <si>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</si>
  <si>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</si>
  <si>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</si>
  <si>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</si>
  <si>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</si>
  <si>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</si>
  <si>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</si>
  <si>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</si>
  <si>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</si>
  <si>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</si>
  <si>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</si>
  <si>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</si>
  <si>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</si>
  <si>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</si>
  <si>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</si>
  <si>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</si>
  <si>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</si>
  <si>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</si>
  <si>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</si>
  <si>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</si>
  <si>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</si>
  <si>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</si>
  <si>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</si>
  <si>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</si>
  <si>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</si>
  <si>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</si>
  <si>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</si>
  <si>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</si>
  <si>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</si>
  <si>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</si>
  <si>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</si>
  <si>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</si>
  <si>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</si>
  <si>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</si>
  <si>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</si>
  <si>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</si>
  <si>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</si>
  <si>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</si>
  <si>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</si>
  <si>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</si>
  <si>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</si>
  <si>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</si>
  <si>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</si>
  <si>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</si>
  <si>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</si>
  <si>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</si>
  <si>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</si>
  <si>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</si>
  <si>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</si>
  <si>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</si>
  <si>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</si>
  <si>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</si>
  <si>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</si>
  <si>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</si>
  <si>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</si>
  <si>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</si>
  <si>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</si>
  <si>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</si>
  <si>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</si>
  <si>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</si>
  <si>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</si>
  <si>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</si>
  <si>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</si>
  <si>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</si>
  <si>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</si>
  <si>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</si>
  <si>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</si>
  <si>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</si>
  <si>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</si>
  <si>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</si>
  <si>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</si>
  <si>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</si>
  <si>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</si>
  <si>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</si>
  <si>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</si>
  <si>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</si>
  <si>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</si>
  <si>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</si>
  <si>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</si>
  <si>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</si>
  <si>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</si>
  <si>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</si>
  <si>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</si>
  <si>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</si>
  <si>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</si>
  <si>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</si>
  <si>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</si>
  <si>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</si>
  <si>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</si>
  <si>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</si>
  <si>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</si>
  <si>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</si>
  <si>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</si>
  <si>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</si>
  <si>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</si>
  <si>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</si>
  <si>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</si>
  <si>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</si>
  <si>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</si>
  <si>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</si>
  <si>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</si>
  <si>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</si>
  <si>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</si>
  <si>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</si>
  <si>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</si>
  <si>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</si>
  <si>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</si>
  <si>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</si>
  <si>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</si>
  <si>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</si>
  <si>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</si>
  <si>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</si>
  <si>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</si>
  <si>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</si>
  <si>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</si>
  <si>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</si>
  <si>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</si>
  <si>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</si>
  <si>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</si>
  <si>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</si>
  <si>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</si>
  <si>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</si>
  <si>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</si>
  <si>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</si>
  <si>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</si>
  <si>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</si>
  <si>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</si>
  <si>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</si>
  <si>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</si>
  <si>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</si>
  <si>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</si>
  <si>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</si>
  <si>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</si>
  <si>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</si>
  <si>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</si>
  <si>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</si>
  <si>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</si>
  <si>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</si>
  <si>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</si>
  <si>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</si>
  <si>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</si>
  <si>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</si>
  <si>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</si>
  <si>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</si>
  <si>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</si>
  <si>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</si>
  <si>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</si>
  <si>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</si>
  <si>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</si>
  <si>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</si>
  <si>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</si>
  <si>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</si>
  <si>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</si>
  <si>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</si>
  <si>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</si>
  <si>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</si>
  <si>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</si>
  <si>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</si>
  <si>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</si>
  <si>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</si>
  <si>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</si>
  <si>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</si>
  <si>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</si>
  <si>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</si>
  <si>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</si>
  <si>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</si>
  <si>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</si>
  <si>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</si>
  <si>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</si>
  <si>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</si>
  <si>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</si>
  <si>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</si>
  <si>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</si>
  <si>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</si>
  <si>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</si>
  <si>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</si>
  <si>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</si>
  <si>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</si>
  <si>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</si>
  <si>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</si>
  <si>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</si>
  <si>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</si>
  <si>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</si>
  <si>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</si>
  <si>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</si>
  <si>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</si>
  <si>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</si>
  <si>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</si>
  <si>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</si>
  <si>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</si>
  <si>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</si>
  <si>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</si>
  <si>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</si>
  <si>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</si>
  <si>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</si>
  <si>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</si>
  <si>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</si>
  <si>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</si>
  <si>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</si>
  <si>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</si>
  <si>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</si>
  <si>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</si>
  <si>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</si>
  <si>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</si>
  <si>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</si>
  <si>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</si>
  <si>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</si>
  <si>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</si>
  <si>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</si>
  <si>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</si>
  <si>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</si>
  <si>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</si>
  <si>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</si>
  <si>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</si>
  <si>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</si>
  <si>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</si>
  <si>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</si>
  <si>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</si>
  <si>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</si>
  <si>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</si>
  <si>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</si>
  <si>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</si>
  <si>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</si>
  <si>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</si>
  <si>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</si>
  <si>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</si>
  <si>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</si>
  <si>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</si>
  <si>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</si>
  <si>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</si>
  <si>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</si>
  <si>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</si>
  <si>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</si>
  <si>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</si>
  <si>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</si>
  <si>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</si>
  <si>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</si>
  <si>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</si>
  <si>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</si>
  <si>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</si>
  <si>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</si>
  <si>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</si>
  <si>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</si>
  <si>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</si>
  <si>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</si>
  <si>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</si>
  <si>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</si>
  <si>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</si>
  <si>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</si>
  <si>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</si>
  <si>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</si>
  <si>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</si>
  <si>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</si>
  <si>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</si>
  <si>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</si>
  <si>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</si>
  <si>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</si>
  <si>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</si>
  <si>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</si>
  <si>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</si>
  <si>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</si>
  <si>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</si>
  <si>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</si>
  <si>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</si>
  <si>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</si>
  <si>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</si>
  <si>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</si>
  <si>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</si>
  <si>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</si>
  <si>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</si>
  <si>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</si>
  <si>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</si>
  <si>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</si>
  <si>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</si>
  <si>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</si>
  <si>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</si>
  <si>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</si>
  <si>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</si>
  <si>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</si>
  <si>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</si>
  <si>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</si>
  <si>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</si>
  <si>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</si>
  <si>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</si>
  <si>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</si>
  <si>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</si>
  <si>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</si>
  <si>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</si>
  <si>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</si>
  <si>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</si>
  <si>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</si>
  <si>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</si>
  <si>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</si>
  <si>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</si>
  <si>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</si>
  <si>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</si>
  <si>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</si>
  <si>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</si>
  <si>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</si>
  <si>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</si>
  <si>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</si>
  <si>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</si>
  <si>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</si>
  <si>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</si>
  <si>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</si>
  <si>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</si>
  <si>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</si>
  <si>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</si>
  <si>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</si>
  <si>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</si>
  <si>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</si>
  <si>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</si>
  <si>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</si>
  <si>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</si>
  <si>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</si>
  <si>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</si>
  <si>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</si>
  <si>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</si>
  <si>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</si>
  <si>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</si>
  <si>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</si>
  <si>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</si>
  <si>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</si>
  <si>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</si>
  <si>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</si>
  <si>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</si>
  <si>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</si>
  <si>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</si>
  <si>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</si>
  <si>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</si>
  <si>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</si>
  <si>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</si>
  <si>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</si>
  <si>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</si>
  <si>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</si>
  <si>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</si>
  <si>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</si>
  <si>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</si>
  <si>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</si>
  <si>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</si>
  <si>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</si>
  <si>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</si>
  <si>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</si>
  <si>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</si>
  <si>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</si>
  <si>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</si>
  <si>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</si>
  <si>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</si>
  <si>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</si>
  <si>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</si>
  <si>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</si>
  <si>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</si>
  <si>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</si>
  <si>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</si>
  <si>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</si>
  <si>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</si>
  <si>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</si>
  <si>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</si>
  <si>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</si>
  <si>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</si>
  <si>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</si>
  <si>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</si>
  <si>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</si>
  <si>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</si>
  <si>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</si>
  <si>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</si>
  <si>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</si>
  <si>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</si>
  <si>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</si>
  <si>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</si>
  <si>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</si>
  <si>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</si>
  <si>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</si>
  <si>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</si>
  <si>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</si>
  <si>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</si>
  <si>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</si>
  <si>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</si>
  <si>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</si>
  <si>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</si>
  <si>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</si>
  <si>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</si>
  <si>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</si>
  <si>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</si>
  <si>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</si>
  <si>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</si>
  <si>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</si>
  <si>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</si>
  <si>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</si>
  <si>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</si>
  <si>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</si>
  <si>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</si>
  <si>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</si>
  <si>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</si>
  <si>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</si>
  <si>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</si>
  <si>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</si>
  <si>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</si>
  <si>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</si>
  <si>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</si>
  <si>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</si>
  <si>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</si>
  <si>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</si>
  <si>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</si>
  <si>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</si>
  <si>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</si>
  <si>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</si>
  <si>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</si>
  <si>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</si>
  <si>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</si>
  <si>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</si>
  <si>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</si>
  <si>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</si>
  <si>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</si>
  <si>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</si>
  <si>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</si>
  <si>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</si>
  <si>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</si>
  <si>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</si>
  <si>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</si>
  <si>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</si>
  <si>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</si>
  <si>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</si>
  <si>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</si>
  <si>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</si>
  <si>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</si>
  <si>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</si>
  <si>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</si>
  <si>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</si>
  <si>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</si>
  <si>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</si>
  <si>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</si>
  <si>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</si>
  <si>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</si>
  <si>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</si>
  <si>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</si>
  <si>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</si>
  <si>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</si>
  <si>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</si>
  <si>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</si>
  <si>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</si>
  <si>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</si>
  <si>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</si>
  <si>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</si>
  <si>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</si>
  <si>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</si>
  <si>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</si>
  <si>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</si>
  <si>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</si>
  <si>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</si>
  <si>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</si>
  <si>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</si>
  <si>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</si>
  <si>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</si>
  <si>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</si>
  <si>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</si>
  <si>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</si>
  <si>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</si>
  <si>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</si>
  <si>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</si>
  <si>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</si>
  <si>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</si>
  <si>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</si>
  <si>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</si>
  <si>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</si>
  <si>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</si>
  <si>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</si>
  <si>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</si>
  <si>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</si>
  <si>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</si>
  <si>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</si>
  <si>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</si>
  <si>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</si>
  <si>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</si>
  <si>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</si>
  <si>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</si>
  <si>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</si>
  <si>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</si>
  <si>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</si>
  <si>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</si>
  <si>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</si>
  <si>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</si>
  <si>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</si>
  <si>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</si>
  <si>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</si>
  <si>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</si>
  <si>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</si>
  <si>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</si>
  <si>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</si>
  <si>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</si>
  <si>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</si>
  <si>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</si>
  <si>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</si>
  <si>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</si>
  <si>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</si>
  <si>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</si>
  <si>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</si>
  <si>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</si>
  <si>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</si>
  <si>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</si>
  <si>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</si>
  <si>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</si>
  <si>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</si>
  <si>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</si>
  <si>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</si>
  <si>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</si>
  <si>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</si>
  <si>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</si>
  <si>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</si>
  <si>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</si>
  <si>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</si>
  <si>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</si>
  <si>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</si>
  <si>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</si>
  <si>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</si>
  <si>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</si>
  <si>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</si>
  <si>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</si>
  <si>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</si>
  <si>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</si>
  <si>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</si>
  <si>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</si>
  <si>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</si>
  <si>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</si>
  <si>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</si>
  <si>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</si>
  <si>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</si>
  <si>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</si>
  <si>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</si>
  <si>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</si>
  <si>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</si>
  <si>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</si>
  <si>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</si>
  <si>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</si>
  <si>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</si>
  <si>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</si>
  <si>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</si>
  <si>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</si>
  <si>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</si>
  <si>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</si>
  <si>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</si>
  <si>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</si>
  <si>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</si>
  <si>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</si>
  <si>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</si>
  <si>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</si>
  <si>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</si>
  <si>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</si>
  <si>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</si>
  <si>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</si>
  <si>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</si>
  <si>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</si>
  <si>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</si>
  <si>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</si>
  <si>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</si>
  <si>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</si>
  <si>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</si>
  <si>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</si>
  <si>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</si>
  <si>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</si>
  <si>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</si>
  <si>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</si>
  <si>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</si>
  <si>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</si>
  <si>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</si>
  <si>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</si>
  <si>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</si>
  <si>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</si>
  <si>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</si>
  <si>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</si>
  <si>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</si>
  <si>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</si>
  <si>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</si>
  <si>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</si>
  <si>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</si>
  <si>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</si>
  <si>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</si>
  <si>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</si>
  <si>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</si>
  <si>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</si>
  <si>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</si>
  <si>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</si>
  <si>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</si>
  <si>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</si>
  <si>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</si>
  <si>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</si>
  <si>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</si>
  <si>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</si>
  <si>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</si>
  <si>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</si>
  <si>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</si>
  <si>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</si>
  <si>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</si>
  <si>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</si>
  <si>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</si>
  <si>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</si>
  <si>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</si>
  <si>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</si>
  <si>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</si>
  <si>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</si>
  <si>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</si>
  <si>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</si>
  <si>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</si>
  <si>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</si>
  <si>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</si>
  <si>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</si>
  <si>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</si>
  <si>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</si>
  <si>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</si>
  <si>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</si>
  <si>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</si>
  <si>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</si>
  <si>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</si>
  <si>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</si>
  <si>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</si>
  <si>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</si>
  <si>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</si>
  <si>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</si>
  <si>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</si>
  <si>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</si>
  <si>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</si>
  <si>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</si>
  <si>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</si>
  <si>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</si>
  <si>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</si>
  <si>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</si>
  <si>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</si>
  <si>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</si>
  <si>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</si>
  <si>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</si>
  <si>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</si>
  <si>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</si>
  <si>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</si>
  <si>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</si>
  <si>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</si>
  <si>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</si>
  <si>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</si>
  <si>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</si>
  <si>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</si>
  <si>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</si>
  <si>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</si>
  <si>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</si>
  <si>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</si>
  <si>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</si>
  <si>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</si>
  <si>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</si>
  <si>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</si>
  <si>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</si>
  <si>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</si>
  <si>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</si>
  <si>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</si>
  <si>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</si>
  <si>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</si>
  <si>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</si>
  <si>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</si>
  <si>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</si>
  <si>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</si>
  <si>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</si>
  <si>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</si>
  <si>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</si>
  <si>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</si>
  <si>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</si>
  <si>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</si>
  <si>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</si>
  <si>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</si>
  <si>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</si>
  <si>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</si>
  <si>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</si>
  <si>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</si>
  <si>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</si>
  <si>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</si>
  <si>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</si>
  <si>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</si>
  <si>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</si>
  <si>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</si>
  <si>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</si>
  <si>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</si>
  <si>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</si>
  <si>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</si>
  <si>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</si>
  <si>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</si>
  <si>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</si>
  <si>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</si>
  <si>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</si>
  <si>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</si>
  <si>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</si>
  <si>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</si>
  <si>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</si>
  <si>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</si>
  <si>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</si>
  <si>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</si>
  <si>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</si>
  <si>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</si>
  <si>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</si>
  <si>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</si>
  <si>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</si>
  <si>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</si>
  <si>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</si>
  <si>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</si>
  <si>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</si>
  <si>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</si>
  <si>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</si>
  <si>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</si>
  <si>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</si>
  <si>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</si>
  <si>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</si>
  <si>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</si>
  <si>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</si>
  <si>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</si>
  <si>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</si>
  <si>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</si>
  <si>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</si>
  <si>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</si>
  <si>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</si>
  <si>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</si>
  <si>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</si>
  <si>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</si>
  <si>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</si>
  <si>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</si>
  <si>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</si>
  <si>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</si>
  <si>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</si>
  <si>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</si>
  <si>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</si>
  <si>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</si>
  <si>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</si>
  <si>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</si>
  <si>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</si>
  <si>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</si>
  <si>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</si>
  <si>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</si>
  <si>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</si>
  <si>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</si>
  <si>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</si>
  <si>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</si>
  <si>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</si>
  <si>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</si>
  <si>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</si>
  <si>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</si>
  <si>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</si>
  <si>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</si>
  <si>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</si>
  <si>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</si>
  <si>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</si>
  <si>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</si>
  <si>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</si>
  <si>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</si>
  <si>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</si>
  <si>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</si>
  <si>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</si>
  <si>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</si>
  <si>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</si>
  <si>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</si>
  <si>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</si>
  <si>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</si>
  <si>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</si>
  <si>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</si>
  <si>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</si>
  <si>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</si>
  <si>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</si>
  <si>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</si>
  <si>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</si>
  <si>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</si>
  <si>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</si>
  <si>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</si>
  <si>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</si>
  <si>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</si>
  <si>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</si>
  <si>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</si>
  <si>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</si>
  <si>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</si>
  <si>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</si>
  <si>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</si>
  <si>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</si>
  <si>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</si>
  <si>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</si>
  <si>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</si>
  <si>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</si>
  <si>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</si>
  <si>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</si>
  <si>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</si>
  <si>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</si>
  <si>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</si>
  <si>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</si>
  <si>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</si>
  <si>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</si>
  <si>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</si>
  <si>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</si>
  <si>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</si>
  <si>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</si>
  <si>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</si>
  <si>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</si>
  <si>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</si>
  <si>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</si>
  <si>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</si>
  <si>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</si>
  <si>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</si>
  <si>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</si>
  <si>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</si>
  <si>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</si>
  <si>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</si>
  <si>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</si>
  <si>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</si>
  <si>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</si>
  <si>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</si>
  <si>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</si>
  <si>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</si>
  <si>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</si>
  <si>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</si>
  <si>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</si>
  <si>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</si>
  <si>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</si>
  <si>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</si>
  <si>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</si>
  <si>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</si>
  <si>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</si>
  <si>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</si>
  <si>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</si>
  <si>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</si>
  <si>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</si>
  <si>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</si>
  <si>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</si>
  <si>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</si>
  <si>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</si>
  <si>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</si>
  <si>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</si>
  <si>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</si>
  <si>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</si>
  <si>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</si>
  <si>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</si>
  <si>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</si>
  <si>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</si>
  <si>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</si>
  <si>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</si>
  <si>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</si>
  <si>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</si>
  <si>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</si>
  <si>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</si>
  <si>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</si>
  <si>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</si>
  <si>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</si>
  <si>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</si>
  <si>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</si>
  <si>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</si>
  <si>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</si>
  <si>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</si>
  <si>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</si>
  <si>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</si>
  <si>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</si>
  <si>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</si>
  <si>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</si>
  <si>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</si>
  <si>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</si>
  <si>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</si>
  <si>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</si>
  <si>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</si>
  <si>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</si>
  <si>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</si>
  <si>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</si>
  <si>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</si>
  <si>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</si>
  <si>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</si>
  <si>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</si>
  <si>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</si>
  <si>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</si>
  <si>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</si>
  <si>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</si>
  <si>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</si>
  <si>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</si>
  <si>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</si>
  <si>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</si>
  <si>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</si>
  <si>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</si>
  <si>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</si>
  <si>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</si>
  <si>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</si>
  <si>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</si>
  <si>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</si>
  <si>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</si>
  <si>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</si>
  <si>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</si>
  <si>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</si>
  <si>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</si>
  <si>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</si>
  <si>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</si>
  <si>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</si>
  <si>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</si>
  <si>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</si>
  <si>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</si>
  <si>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</si>
  <si>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</si>
  <si>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</si>
  <si>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</si>
  <si>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</si>
  <si>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</si>
  <si>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</si>
  <si>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</si>
  <si>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</si>
  <si>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</si>
  <si>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</si>
  <si>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</si>
  <si>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</si>
  <si>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</si>
  <si>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</si>
  <si>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</si>
  <si>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</si>
  <si>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</si>
  <si>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</si>
  <si>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</si>
  <si>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</si>
  <si>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</si>
  <si>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</si>
  <si>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</si>
  <si>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</si>
  <si>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</si>
  <si>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</si>
  <si>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</si>
  <si>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</si>
  <si>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</si>
  <si>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</si>
  <si>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</si>
  <si>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</si>
  <si>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</si>
  <si>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</si>
  <si>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</si>
  <si>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</si>
  <si>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</si>
  <si>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</si>
  <si>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</si>
  <si>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</si>
  <si>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</si>
  <si>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</si>
  <si>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</si>
  <si>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</si>
  <si>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</si>
  <si>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</si>
  <si>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</si>
  <si>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</si>
  <si>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</si>
  <si>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</si>
  <si>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</si>
  <si>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</si>
  <si>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</si>
  <si>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</si>
  <si>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</si>
  <si>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</si>
  <si>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</si>
  <si>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</si>
  <si>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</si>
  <si>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</si>
  <si>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</si>
  <si>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</si>
  <si>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</si>
  <si>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</si>
  <si>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</si>
  <si>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</si>
  <si>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</si>
  <si>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</si>
  <si>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</si>
  <si>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</si>
  <si>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</si>
  <si>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</si>
  <si>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</si>
  <si>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</si>
  <si>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</si>
  <si>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</si>
  <si>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</si>
  <si>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</si>
  <si>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</si>
  <si>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</si>
  <si>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</si>
  <si>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</si>
  <si>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</si>
  <si>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</si>
  <si>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</si>
  <si>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</si>
  <si>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</si>
  <si>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</si>
  <si>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</si>
  <si>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</si>
  <si>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</si>
  <si>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</si>
  <si>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</si>
  <si>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</si>
  <si>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</si>
  <si>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</si>
  <si>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</si>
  <si>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</si>
  <si>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</si>
  <si>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</si>
  <si>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</si>
  <si>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</si>
  <si>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</si>
  <si>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</si>
  <si>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</si>
  <si>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</si>
  <si>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</si>
  <si>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</si>
  <si>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</si>
  <si>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</si>
  <si>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</si>
  <si>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</si>
  <si>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</si>
  <si>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</si>
  <si>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</si>
  <si>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</si>
  <si>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</si>
  <si>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</si>
  <si>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</si>
  <si>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</si>
  <si>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</si>
  <si>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</si>
  <si>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</si>
  <si>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</si>
  <si>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</si>
  <si>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</si>
  <si>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</si>
  <si>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</si>
  <si>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</si>
  <si>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</si>
  <si>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</si>
  <si>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</si>
  <si>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</si>
  <si>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</si>
  <si>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</si>
  <si>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</si>
  <si>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</si>
  <si>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</si>
  <si>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</si>
  <si>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</si>
  <si>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</si>
  <si>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</si>
  <si>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</si>
  <si>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</si>
  <si>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</si>
  <si>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</si>
  <si>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</si>
  <si>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</si>
  <si>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</si>
  <si>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</si>
  <si>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</si>
  <si>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</si>
  <si>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</si>
  <si>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</si>
  <si>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</si>
  <si>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</si>
  <si>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</si>
  <si>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</si>
  <si>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</si>
  <si>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</si>
  <si>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</si>
  <si>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</si>
  <si>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</si>
  <si>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</si>
  <si>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</si>
  <si>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</si>
  <si>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</si>
  <si>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</si>
  <si>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</si>
  <si>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</si>
  <si>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</si>
  <si>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</si>
  <si>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</si>
  <si>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</si>
  <si>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</si>
  <si>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</si>
  <si>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</si>
  <si>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</si>
  <si>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</si>
  <si>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</si>
  <si>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</si>
  <si>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</si>
  <si>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</si>
  <si>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</si>
  <si>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</si>
  <si>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</si>
  <si>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</si>
  <si>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</si>
  <si>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</si>
  <si>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</si>
  <si>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</si>
  <si>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</si>
  <si>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</si>
  <si>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</si>
  <si>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</si>
  <si>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</si>
  <si>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</si>
  <si>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</si>
  <si>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</si>
  <si>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</si>
  <si>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</si>
  <si>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</si>
  <si>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</si>
  <si>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</si>
  <si>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</si>
  <si>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</si>
  <si>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</si>
  <si>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</si>
  <si>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</si>
  <si>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</si>
  <si>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</si>
  <si>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</si>
  <si>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</si>
  <si>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</si>
  <si>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</si>
  <si>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</si>
  <si>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</si>
  <si>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</si>
  <si>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</si>
  <si>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</si>
  <si>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</si>
  <si>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</si>
  <si>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</si>
  <si>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</si>
  <si>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</si>
  <si>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</si>
  <si>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</si>
  <si>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</si>
  <si>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</si>
  <si>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</si>
  <si>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</si>
  <si>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</si>
  <si>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</si>
  <si>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</si>
  <si>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</si>
  <si>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</si>
  <si>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</si>
  <si>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</si>
  <si>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</si>
  <si>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</si>
  <si>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</si>
  <si>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</si>
  <si>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</si>
  <si>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</si>
  <si>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</si>
  <si>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</si>
  <si>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</si>
  <si>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</si>
  <si>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</si>
  <si>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</si>
  <si>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</si>
  <si>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</si>
  <si>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</si>
  <si>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</si>
  <si>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</si>
  <si>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</si>
  <si>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</si>
  <si>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</si>
  <si>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</si>
  <si>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</si>
  <si>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</si>
  <si>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</si>
  <si>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</si>
  <si>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</si>
  <si>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</si>
  <si>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</si>
  <si>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</si>
  <si>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</si>
  <si>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</si>
  <si>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</si>
  <si>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</si>
  <si>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</si>
  <si>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</si>
  <si>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</si>
  <si>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</si>
  <si>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</si>
  <si>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</si>
  <si>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</si>
  <si>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</si>
  <si>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</si>
  <si>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</si>
  <si>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</si>
  <si>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</si>
  <si>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</si>
  <si>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</si>
  <si>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</si>
  <si>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</si>
  <si>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</si>
  <si>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</si>
  <si>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</si>
  <si>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</si>
  <si>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</si>
  <si>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</si>
  <si>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</si>
  <si>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</si>
  <si>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</si>
  <si>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</si>
  <si>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</si>
  <si>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</si>
  <si>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</si>
  <si>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</si>
  <si>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</si>
  <si>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</si>
  <si>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</si>
  <si>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</si>
  <si>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</si>
  <si>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</si>
  <si>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</si>
  <si>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</si>
  <si>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</si>
  <si>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</si>
  <si>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</si>
  <si>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</si>
  <si>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</si>
  <si>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</si>
  <si>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</si>
  <si>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</si>
  <si>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</si>
  <si>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</si>
  <si>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</si>
  <si>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</si>
  <si>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</si>
  <si>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</si>
  <si>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</si>
  <si>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</si>
  <si>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</si>
  <si>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</si>
  <si>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</si>
  <si>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</si>
  <si>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</si>
  <si>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</si>
  <si>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</si>
  <si>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</si>
  <si>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</si>
  <si>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</si>
  <si>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</si>
  <si>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</si>
  <si>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</si>
  <si>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</si>
  <si>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</si>
  <si>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</si>
  <si>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</si>
  <si>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</si>
  <si>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</si>
  <si>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</si>
  <si>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</si>
  <si>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</si>
  <si>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</si>
  <si>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</si>
  <si>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</si>
  <si>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</si>
  <si>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</si>
  <si>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</si>
  <si>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</si>
  <si>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</si>
  <si>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</si>
  <si>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</si>
  <si>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</si>
  <si>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</si>
  <si>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</si>
  <si>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</si>
  <si>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</si>
  <si>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</si>
  <si>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</si>
  <si>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</si>
  <si>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</si>
  <si>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</si>
  <si>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</si>
  <si>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</si>
  <si>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</si>
  <si>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</si>
  <si>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</si>
  <si>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</si>
  <si>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</si>
  <si>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</si>
  <si>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</si>
  <si>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</si>
  <si>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</si>
  <si>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</si>
  <si>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</si>
  <si>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</si>
  <si>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</si>
  <si>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</si>
  <si>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</si>
  <si>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</si>
  <si>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</si>
  <si>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</si>
  <si>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</si>
  <si>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</si>
  <si>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</si>
  <si>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</si>
  <si>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</si>
  <si>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</si>
  <si>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</si>
  <si>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</si>
  <si>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</si>
  <si>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</si>
  <si>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</si>
  <si>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</si>
  <si>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</si>
  <si>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</si>
  <si>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</si>
  <si>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</si>
  <si>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</si>
  <si>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</si>
  <si>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</si>
  <si>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</si>
  <si>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</si>
  <si>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</si>
  <si>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</si>
  <si>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</si>
  <si>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</si>
  <si>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</si>
  <si>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</si>
  <si>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</si>
  <si>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</si>
  <si>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</si>
  <si>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</si>
  <si>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</si>
  <si>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</si>
  <si>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</si>
  <si>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</si>
  <si>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</si>
  <si>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</si>
  <si>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</si>
  <si>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</si>
  <si>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</si>
  <si>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</si>
  <si>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</si>
  <si>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</si>
  <si>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</si>
  <si>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</si>
  <si>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</si>
  <si>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</si>
  <si>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</si>
  <si>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</si>
  <si>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</si>
  <si>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</si>
  <si>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</si>
  <si>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</si>
  <si>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</si>
  <si>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</si>
  <si>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</si>
  <si>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</si>
  <si>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</si>
  <si>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</si>
  <si>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</si>
  <si>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</si>
  <si>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</si>
  <si>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</si>
  <si>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</si>
  <si>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</si>
  <si>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</si>
  <si>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</si>
  <si>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</si>
  <si>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</si>
  <si>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</si>
  <si>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</si>
  <si>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</si>
  <si>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</si>
  <si>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</si>
  <si>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</si>
  <si>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</si>
  <si>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</si>
  <si>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</si>
  <si>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</si>
  <si>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</si>
  <si>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</si>
  <si>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</si>
  <si>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</si>
  <si>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</si>
  <si>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</si>
  <si>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</si>
  <si>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</si>
  <si>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</si>
  <si>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</si>
  <si>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</si>
  <si>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</si>
  <si>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</si>
  <si>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</si>
  <si>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</si>
  <si>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</si>
  <si>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</si>
  <si>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</si>
  <si>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</si>
  <si>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</si>
  <si>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</si>
  <si>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</si>
  <si>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</si>
  <si>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</si>
  <si>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</si>
  <si>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</si>
  <si>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</si>
  <si>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</si>
  <si>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</si>
  <si>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</si>
  <si>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</si>
  <si>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</si>
  <si>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</si>
  <si>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</si>
  <si>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</si>
  <si>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</si>
  <si>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</si>
  <si>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</si>
  <si>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</si>
  <si>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</si>
  <si>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</si>
  <si>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</si>
  <si>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</si>
  <si>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</si>
  <si>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</si>
  <si>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</si>
  <si>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</si>
  <si>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</si>
  <si>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</si>
  <si>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</si>
  <si>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</si>
  <si>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</si>
  <si>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</si>
  <si>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</si>
  <si>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</si>
  <si>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</si>
  <si>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</si>
  <si>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</si>
  <si>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</si>
  <si>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</si>
  <si>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</si>
  <si>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</si>
  <si>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</si>
  <si>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</si>
  <si>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</si>
  <si>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</si>
  <si>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</si>
  <si>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</si>
  <si>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</si>
  <si>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</si>
  <si>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</si>
  <si>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</si>
  <si>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</si>
  <si>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</si>
  <si>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</si>
  <si>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</si>
  <si>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</si>
  <si>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</si>
  <si>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</si>
  <si>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</si>
  <si>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</si>
  <si>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</si>
  <si>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</si>
  <si>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</si>
  <si>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</si>
  <si>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</si>
  <si>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</si>
  <si>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</si>
  <si>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</si>
  <si>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</si>
  <si>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</si>
  <si>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</si>
  <si>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</si>
  <si>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</si>
  <si>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</si>
  <si>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</si>
  <si>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</si>
  <si>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</si>
  <si>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</si>
  <si>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</si>
  <si>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</si>
  <si>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</si>
  <si>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</si>
  <si>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</si>
  <si>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</si>
  <si>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</si>
  <si>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</si>
  <si>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</si>
  <si>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</si>
  <si>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</si>
  <si>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</si>
  <si>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</si>
  <si>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</si>
  <si>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</si>
  <si>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</si>
  <si>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</si>
  <si>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</si>
  <si>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</si>
  <si>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</si>
  <si>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</si>
  <si>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</si>
  <si>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</si>
  <si>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</si>
  <si>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</si>
  <si>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</si>
  <si>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</si>
  <si>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</si>
  <si>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</si>
  <si>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</si>
  <si>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</si>
  <si>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</si>
  <si>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</si>
  <si>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</si>
  <si>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</si>
  <si>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</si>
  <si>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</si>
  <si>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</si>
  <si>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</si>
  <si>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</si>
  <si>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</si>
  <si>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</si>
  <si>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</si>
  <si>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</si>
  <si>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</si>
  <si>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</si>
  <si>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</si>
  <si>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</si>
  <si>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</si>
  <si>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</si>
  <si>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</si>
  <si>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</si>
  <si>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</si>
  <si>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</si>
  <si>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</si>
  <si>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</si>
  <si>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</si>
  <si>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</si>
  <si>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</si>
  <si>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</si>
  <si>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</si>
  <si>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</si>
  <si>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</si>
  <si>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</si>
  <si>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</si>
  <si>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</si>
  <si>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</si>
  <si>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</si>
  <si>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</si>
  <si>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</si>
  <si>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</si>
  <si>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</si>
  <si>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</si>
  <si>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</si>
  <si>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</si>
  <si>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</si>
  <si>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</si>
  <si>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</si>
  <si>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</si>
  <si>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</si>
  <si>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</si>
  <si>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</si>
  <si>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</si>
  <si>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</si>
  <si>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</si>
  <si>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</si>
  <si>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</si>
  <si>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</si>
  <si>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</si>
  <si>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</si>
  <si>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</si>
  <si>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</si>
  <si>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</si>
  <si>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</si>
  <si>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</si>
  <si>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</si>
  <si>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</si>
  <si>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</si>
  <si>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</si>
  <si>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</si>
  <si>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</si>
  <si>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</si>
  <si>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</si>
  <si>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</si>
  <si>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</si>
  <si>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</si>
  <si>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</si>
  <si>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</si>
  <si>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</si>
  <si>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</si>
  <si>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</si>
  <si>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</si>
  <si>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</si>
  <si>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</si>
  <si>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</si>
  <si>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</si>
  <si>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</si>
  <si>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</si>
  <si>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</si>
  <si>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</si>
  <si>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</si>
  <si>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</si>
  <si>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</si>
  <si>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</si>
  <si>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</si>
  <si>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</si>
  <si>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</si>
  <si>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</si>
  <si>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</si>
  <si>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</si>
  <si>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</si>
  <si>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</si>
  <si>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</si>
  <si>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</si>
  <si>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</si>
  <si>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</si>
  <si>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</si>
  <si>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</si>
  <si>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</si>
  <si>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</si>
  <si>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</si>
  <si>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</si>
  <si>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</si>
  <si>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</si>
  <si>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</si>
  <si>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</si>
  <si>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</si>
  <si>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</si>
  <si>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</si>
  <si>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</si>
  <si>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</si>
  <si>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</si>
  <si>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</si>
  <si>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</si>
  <si>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</si>
  <si>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</si>
  <si>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</si>
  <si>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</si>
  <si>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</si>
  <si>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</si>
  <si>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</si>
  <si>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</si>
  <si>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</si>
  <si>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</si>
  <si>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</si>
  <si>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</si>
  <si>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</si>
  <si>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</si>
  <si>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</si>
  <si>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</si>
  <si>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</si>
  <si>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</si>
  <si>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</si>
  <si>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</si>
  <si>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</si>
  <si>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</si>
  <si>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</si>
  <si>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</si>
  <si>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</si>
  <si>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</si>
  <si>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</si>
  <si>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</si>
  <si>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</si>
  <si>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</si>
  <si>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</si>
  <si>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</si>
  <si>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</si>
  <si>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</si>
  <si>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</si>
  <si>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</si>
  <si>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</si>
  <si>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</si>
  <si>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</si>
  <si>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</si>
  <si>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</si>
  <si>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</si>
  <si>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</si>
  <si>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</si>
  <si>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</si>
  <si>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</si>
  <si>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</si>
  <si>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</si>
  <si>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</si>
  <si>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</si>
  <si>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</si>
  <si>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</si>
  <si>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</si>
  <si>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</si>
  <si>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</si>
  <si>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</si>
  <si>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</si>
  <si>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</si>
  <si>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</si>
  <si>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</si>
  <si>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</si>
  <si>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</si>
  <si>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</si>
  <si>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</si>
  <si>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</si>
  <si>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</si>
  <si>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</si>
  <si>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</si>
  <si>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</si>
  <si>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</si>
  <si>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</si>
  <si>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</si>
  <si>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</si>
  <si>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</si>
  <si>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</si>
  <si>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</si>
  <si>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</si>
  <si>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</si>
  <si>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</si>
  <si>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</si>
  <si>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</si>
  <si>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</si>
  <si>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</si>
  <si>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</si>
  <si>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</si>
  <si>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</si>
  <si>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</si>
  <si>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</si>
  <si>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</si>
  <si>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</si>
  <si>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</si>
  <si>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</si>
  <si>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</si>
  <si>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</si>
  <si>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</si>
  <si>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</si>
  <si>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</si>
  <si>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</si>
  <si>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</si>
  <si>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</si>
  <si>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</si>
  <si>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</si>
  <si>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</si>
  <si>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</si>
  <si>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</si>
  <si>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</si>
  <si>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</si>
  <si>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</si>
  <si>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</si>
  <si>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</si>
  <si>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</si>
  <si>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</si>
  <si>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</si>
  <si>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</si>
  <si>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</si>
  <si>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</si>
  <si>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</si>
  <si>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</si>
  <si>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</si>
  <si>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</si>
  <si>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</si>
  <si>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</si>
  <si>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</si>
  <si>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</si>
  <si>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</si>
  <si>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</si>
  <si>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</si>
  <si>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</si>
  <si>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</si>
  <si>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</si>
  <si>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</si>
  <si>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</si>
  <si>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</si>
  <si>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</si>
  <si>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</si>
  <si>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</si>
  <si>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</si>
  <si>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</si>
  <si>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</si>
  <si>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</si>
  <si>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</si>
  <si>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</si>
  <si>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</si>
  <si>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</si>
  <si>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</si>
  <si>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</si>
  <si>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</si>
  <si>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</si>
  <si>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</si>
  <si>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</si>
  <si>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</si>
  <si>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</si>
  <si>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</si>
  <si>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</si>
  <si>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</si>
  <si>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</si>
  <si>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</si>
  <si>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</si>
  <si>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</si>
  <si>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</si>
  <si>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</si>
  <si>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</si>
  <si>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</si>
  <si>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</si>
  <si>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</si>
  <si>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</si>
  <si>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</si>
  <si>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</si>
  <si>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</si>
  <si>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</si>
  <si>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</si>
  <si>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</si>
  <si>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</si>
  <si>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</si>
  <si>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</si>
  <si>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</si>
  <si>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</si>
  <si>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</si>
  <si>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</si>
  <si>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</si>
  <si>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</si>
  <si>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</si>
  <si>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</si>
  <si>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</si>
  <si>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</si>
  <si>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</si>
  <si>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</si>
  <si>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</si>
  <si>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</si>
  <si>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</si>
  <si>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</si>
  <si>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</si>
  <si>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</si>
  <si>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</si>
  <si>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</si>
  <si>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</si>
  <si>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</si>
  <si>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</si>
  <si>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</si>
  <si>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</si>
  <si>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</si>
  <si>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</si>
  <si>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</si>
  <si>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</si>
  <si>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</si>
  <si>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</si>
  <si>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</si>
  <si>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</si>
  <si>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</si>
  <si>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</si>
  <si>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</si>
  <si>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</si>
  <si>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</si>
  <si>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</si>
  <si>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</si>
  <si>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</si>
  <si>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</si>
  <si>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</si>
  <si>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</si>
  <si>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</si>
  <si>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</si>
  <si>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</si>
  <si>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</si>
  <si>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</si>
  <si>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</si>
  <si>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</si>
  <si>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</si>
  <si>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</si>
  <si>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</si>
  <si>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</si>
  <si>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</si>
  <si>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</si>
  <si>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</si>
  <si>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</si>
  <si>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</si>
  <si>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</si>
  <si>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</si>
  <si>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</si>
  <si>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</si>
  <si>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</si>
  <si>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</si>
  <si>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</si>
  <si>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</si>
  <si>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</si>
  <si>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</si>
  <si>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</si>
  <si>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</si>
  <si>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</si>
  <si>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</si>
  <si>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</si>
  <si>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</si>
  <si>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</si>
  <si>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</si>
  <si>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</si>
  <si>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</si>
  <si>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</si>
  <si>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</si>
  <si>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</si>
  <si>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</si>
  <si>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</si>
  <si>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</si>
  <si>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</si>
  <si>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</si>
  <si>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</si>
  <si>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</si>
  <si>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</si>
  <si>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</si>
  <si>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</si>
  <si>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</si>
  <si>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</si>
  <si>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</si>
  <si>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</si>
  <si>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</si>
  <si>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</si>
  <si>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</si>
  <si>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</si>
  <si>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</si>
  <si>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</si>
  <si>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</si>
  <si>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</si>
  <si>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</si>
  <si>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</si>
  <si>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</si>
  <si>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</si>
  <si>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</si>
  <si>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</si>
  <si>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</si>
  <si>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</si>
  <si>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</si>
  <si>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</si>
  <si>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</si>
  <si>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</si>
  <si>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</si>
  <si>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</si>
  <si>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</si>
  <si>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</si>
  <si>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</si>
  <si>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</si>
  <si>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</si>
  <si>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</si>
  <si>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</si>
  <si>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</si>
  <si>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</si>
  <si>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</si>
  <si>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</si>
  <si>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</si>
  <si>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</si>
  <si>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</si>
  <si>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</si>
  <si>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</si>
  <si>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</si>
  <si>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</si>
  <si>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</si>
  <si>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</si>
  <si>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</si>
  <si>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</si>
  <si>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</si>
  <si>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</si>
  <si>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</si>
  <si>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</si>
  <si>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</si>
  <si>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</si>
  <si>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</si>
  <si>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</si>
  <si>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</si>
  <si>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</si>
  <si>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</si>
  <si>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</si>
  <si>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</si>
  <si>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</si>
  <si>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</si>
  <si>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</si>
  <si>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</si>
  <si>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</si>
  <si>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</si>
  <si>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</si>
  <si>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</si>
  <si>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</si>
  <si>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</si>
  <si>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</si>
  <si>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</si>
  <si>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</si>
  <si>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</si>
  <si>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</si>
  <si>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</si>
  <si>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</si>
  <si>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</si>
  <si>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</si>
  <si>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</si>
  <si>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</si>
  <si>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</si>
  <si>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</si>
  <si>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</si>
  <si>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</si>
  <si>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</si>
  <si>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</si>
  <si>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</si>
  <si>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</si>
  <si>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</si>
  <si>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</si>
  <si>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</si>
  <si>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</si>
  <si>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</si>
  <si>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</si>
  <si>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</si>
  <si>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</si>
  <si>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</si>
  <si>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</si>
  <si>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</si>
  <si>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</si>
  <si>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</si>
  <si>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</si>
  <si>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</si>
  <si>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</si>
  <si>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</si>
  <si>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</si>
  <si>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</si>
  <si>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</si>
  <si>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</si>
  <si>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</si>
  <si>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</si>
  <si>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</si>
  <si>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</si>
  <si>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</si>
  <si>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</si>
  <si>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</si>
  <si>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</si>
  <si>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</si>
  <si>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</si>
  <si>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</si>
  <si>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</si>
  <si>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</si>
  <si>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</si>
  <si>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</si>
  <si>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</si>
  <si>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</si>
  <si>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</si>
  <si>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</si>
  <si>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</si>
  <si>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</si>
  <si>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</si>
  <si>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</si>
  <si>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</si>
  <si>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</si>
  <si>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</si>
  <si>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</si>
  <si>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</si>
  <si>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</si>
  <si>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</si>
  <si>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</si>
  <si>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</si>
  <si>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</si>
  <si>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</si>
  <si>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</si>
  <si>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</si>
  <si>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</si>
  <si>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</si>
  <si>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</si>
  <si>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</si>
  <si>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</si>
  <si>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</si>
  <si>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</si>
  <si>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</si>
  <si>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</si>
  <si>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</si>
  <si>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</si>
  <si>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</si>
  <si>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</si>
  <si>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</si>
  <si>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</si>
  <si>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</si>
  <si>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</si>
  <si>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</si>
  <si>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</si>
  <si>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</si>
  <si>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</si>
  <si>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</si>
  <si>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</si>
  <si>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</si>
  <si>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</si>
  <si>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</si>
  <si>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</si>
  <si>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</si>
  <si>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</si>
  <si>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</si>
  <si>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</si>
  <si>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</si>
  <si>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</si>
  <si>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</si>
  <si>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</si>
  <si>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</si>
  <si>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</si>
  <si>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</si>
  <si>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</si>
  <si>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</si>
  <si>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</si>
  <si>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</si>
  <si>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</si>
  <si>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</si>
  <si>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</si>
  <si>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</si>
  <si>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</si>
  <si>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</si>
  <si>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</si>
  <si>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</si>
  <si>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</si>
  <si>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</si>
  <si>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</si>
  <si>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</si>
  <si>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</si>
  <si>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</si>
  <si>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</si>
  <si>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</si>
  <si>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</si>
  <si>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</si>
  <si>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</si>
  <si>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</si>
  <si>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</si>
  <si>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</si>
  <si>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</si>
  <si>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</si>
  <si>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</si>
  <si>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</si>
  <si>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</si>
  <si>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</si>
  <si>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</si>
  <si>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</si>
  <si>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</si>
  <si>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</si>
  <si>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</si>
  <si>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</si>
  <si>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</si>
  <si>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</si>
  <si>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</si>
  <si>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</si>
  <si>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</si>
  <si>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</si>
  <si>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</si>
  <si>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</si>
  <si>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</si>
  <si>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</si>
  <si>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</si>
  <si>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</si>
  <si>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</si>
  <si>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</si>
  <si>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</si>
  <si>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</si>
  <si>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</si>
  <si>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</si>
  <si>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</si>
  <si>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</si>
  <si>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</si>
  <si>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</si>
  <si>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</si>
  <si>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</si>
  <si>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</si>
  <si>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</si>
  <si>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</si>
  <si>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</si>
  <si>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</si>
  <si>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</si>
  <si>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</si>
  <si>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</si>
  <si>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</si>
  <si>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</si>
  <si>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</si>
  <si>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</si>
  <si>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</si>
  <si>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</si>
  <si>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</si>
  <si>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</si>
  <si>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</si>
  <si>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</si>
  <si>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</si>
  <si>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</si>
  <si>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</si>
  <si>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</si>
  <si>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</si>
  <si>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</si>
  <si>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</si>
  <si>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</si>
  <si>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</si>
  <si>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</si>
  <si>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</si>
  <si>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</si>
  <si>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</si>
  <si>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</si>
  <si>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</si>
  <si>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</si>
  <si>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</si>
  <si>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</si>
  <si>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</si>
  <si>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</si>
  <si>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</si>
  <si>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</si>
  <si>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</si>
  <si>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</si>
  <si>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</si>
  <si>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</si>
  <si>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</si>
  <si>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</si>
  <si>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</si>
  <si>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</si>
  <si>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</si>
  <si>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</si>
  <si>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</si>
  <si>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</si>
  <si>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</si>
  <si>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</si>
  <si>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</si>
  <si>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</si>
  <si>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</si>
  <si>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</si>
  <si>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</si>
  <si>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</si>
  <si>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</si>
  <si>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</si>
  <si>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</si>
  <si>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</si>
  <si>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</si>
  <si>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</si>
  <si>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</si>
  <si>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</si>
  <si>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</si>
  <si>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</si>
  <si>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</si>
  <si>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</si>
  <si>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</si>
  <si>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</si>
  <si>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</si>
  <si>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</si>
  <si>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</si>
  <si>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</si>
  <si>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</si>
  <si>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</si>
  <si>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</si>
  <si>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</si>
  <si>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</si>
  <si>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</si>
  <si>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</si>
  <si>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</si>
  <si>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</si>
  <si>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</si>
  <si>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</si>
  <si>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</si>
  <si>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</si>
  <si>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</si>
  <si>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</si>
  <si>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</si>
  <si>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</si>
  <si>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</si>
  <si>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</si>
  <si>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</si>
  <si>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</si>
  <si>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</si>
  <si>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</si>
  <si>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</si>
  <si>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</si>
  <si>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</si>
  <si>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</si>
  <si>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</si>
  <si>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</si>
  <si>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</si>
  <si>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</si>
  <si>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</si>
  <si>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</si>
  <si>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</si>
  <si>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</si>
  <si>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</si>
  <si>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</si>
  <si>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</si>
  <si>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</si>
  <si>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</si>
  <si>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</si>
  <si>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</si>
  <si>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</si>
  <si>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</si>
  <si>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</si>
  <si>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</si>
  <si>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</si>
  <si>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</si>
  <si>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</si>
  <si>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</si>
  <si>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</si>
  <si>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</si>
  <si>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</si>
  <si>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</si>
  <si>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</si>
  <si>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</si>
  <si>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</si>
  <si>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</si>
  <si>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</si>
  <si>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</si>
  <si>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</si>
  <si>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</si>
  <si>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</si>
  <si>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</si>
  <si>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</si>
  <si>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</si>
  <si>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</si>
  <si>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</si>
  <si>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</si>
  <si>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</si>
  <si>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</si>
  <si>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</si>
  <si>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</si>
  <si>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</si>
  <si>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</si>
  <si>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</si>
  <si>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</si>
  <si>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</si>
  <si>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</si>
  <si>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</si>
  <si>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</si>
  <si>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</si>
  <si>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</si>
  <si>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</si>
  <si>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</si>
  <si>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</si>
  <si>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</si>
  <si>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</si>
  <si>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</si>
  <si>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</si>
  <si>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</si>
  <si>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</si>
  <si>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</si>
  <si>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</si>
  <si>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</si>
  <si>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</si>
  <si>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</si>
  <si>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</si>
  <si>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</si>
  <si>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</si>
  <si>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</si>
  <si>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</si>
  <si>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</si>
  <si>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</si>
  <si>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</si>
  <si>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</si>
  <si>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</si>
  <si>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</si>
  <si>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</si>
  <si>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</si>
  <si>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</si>
  <si>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</si>
  <si>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</si>
  <si>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</si>
  <si>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</si>
  <si>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</si>
  <si>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</si>
  <si>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</si>
  <si>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</si>
  <si>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</si>
  <si>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</si>
  <si>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</si>
  <si>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</si>
  <si>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</si>
  <si>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</si>
  <si>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</si>
  <si>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</si>
  <si>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</si>
  <si>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</si>
  <si>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</si>
  <si>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</si>
  <si>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</si>
  <si>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</si>
  <si>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</si>
  <si>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</si>
  <si>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</si>
  <si>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</si>
  <si>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</si>
  <si>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</si>
  <si>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</si>
  <si>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</si>
  <si>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</si>
  <si>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</si>
  <si>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</si>
  <si>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</si>
  <si>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</si>
  <si>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</si>
  <si>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</si>
  <si>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</si>
  <si>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</si>
  <si>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</si>
  <si>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</si>
  <si>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</si>
  <si>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</si>
  <si>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</si>
  <si>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</si>
  <si>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</si>
  <si>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</si>
  <si>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</si>
  <si>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</si>
  <si>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</si>
  <si>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</si>
  <si>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</si>
  <si>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</si>
  <si>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</si>
  <si>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</si>
  <si>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</si>
  <si>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</si>
  <si>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</si>
  <si>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</si>
  <si>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</si>
  <si>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</si>
  <si>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</si>
  <si>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</si>
  <si>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</si>
  <si>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</si>
  <si>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</si>
  <si>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</si>
  <si>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</si>
  <si>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</si>
  <si>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</si>
  <si>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</si>
  <si>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</si>
  <si>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</si>
  <si>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</si>
  <si>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</si>
  <si>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</si>
  <si>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</si>
  <si>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</si>
  <si>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</si>
  <si>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</si>
  <si>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</si>
  <si>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</si>
  <si>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</si>
  <si>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</si>
  <si>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</si>
  <si>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</si>
  <si>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</si>
  <si>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</si>
  <si>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</si>
  <si>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</si>
  <si>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</si>
  <si>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</si>
  <si>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</si>
  <si>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</si>
  <si>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</si>
  <si>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</si>
  <si>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</si>
  <si>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</si>
  <si>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</si>
  <si>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</si>
  <si>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</si>
  <si>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</si>
  <si>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</si>
  <si>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</si>
  <si>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</si>
  <si>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</si>
  <si>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</si>
  <si>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</si>
  <si>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</si>
  <si>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</si>
  <si>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</si>
  <si>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</si>
  <si>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</si>
  <si>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</si>
  <si>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</si>
  <si>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</si>
  <si>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</si>
  <si>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</si>
  <si>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</si>
  <si>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</si>
  <si>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</si>
  <si>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</si>
  <si>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</si>
  <si>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</si>
  <si>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</si>
  <si>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</si>
  <si>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</si>
  <si>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</si>
  <si>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</si>
  <si>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</si>
  <si>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</si>
  <si>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</si>
  <si>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</si>
  <si>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</si>
  <si>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</si>
  <si>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</si>
  <si>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</si>
  <si>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</si>
  <si>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</si>
  <si>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</si>
  <si>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</si>
  <si>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</si>
  <si>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</si>
  <si>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</si>
  <si>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</si>
  <si>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</si>
  <si>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</si>
  <si>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</si>
  <si>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</si>
  <si>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</si>
  <si>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</si>
  <si>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</si>
  <si>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</si>
  <si>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</si>
  <si>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</si>
  <si>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</si>
  <si>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</si>
  <si>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</si>
  <si>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</si>
  <si>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</si>
  <si>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</si>
  <si>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</si>
  <si>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</si>
  <si>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</si>
  <si>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</si>
  <si>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</si>
  <si>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</si>
  <si>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</si>
  <si>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</si>
  <si>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</si>
  <si>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</si>
  <si>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</si>
  <si>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</si>
  <si>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</si>
  <si>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</si>
  <si>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</si>
  <si>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</si>
  <si>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</si>
  <si>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</si>
  <si>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</si>
  <si>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</si>
  <si>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</si>
  <si>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</si>
  <si>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</si>
  <si>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</si>
  <si>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</si>
  <si>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</si>
  <si>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</si>
  <si>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</si>
  <si>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</si>
  <si>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</si>
  <si>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</si>
  <si>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</si>
  <si>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</si>
  <si>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</si>
  <si>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</si>
  <si>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</si>
  <si>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</si>
  <si>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</si>
  <si>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</si>
  <si>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</si>
  <si>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</si>
  <si>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</si>
  <si>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</si>
  <si>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</si>
  <si>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</si>
  <si>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</si>
  <si>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</si>
  <si>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</si>
  <si>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</si>
  <si>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</si>
  <si>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</si>
  <si>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</si>
  <si>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</si>
  <si>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</si>
  <si>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</si>
  <si>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</si>
  <si>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</si>
  <si>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</si>
  <si>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</si>
  <si>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</si>
  <si>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</si>
  <si>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</si>
  <si>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</si>
  <si>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</si>
  <si>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</si>
  <si>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</si>
  <si>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</si>
  <si>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</si>
  <si>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</si>
  <si>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</si>
  <si>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</si>
  <si>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</si>
  <si>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</si>
  <si>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</si>
  <si>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</si>
  <si>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</si>
  <si>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</si>
  <si>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</si>
  <si>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</si>
  <si>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</si>
  <si>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</si>
  <si>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</si>
  <si>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</si>
  <si>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</si>
  <si>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</si>
  <si>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</si>
  <si>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</si>
  <si>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</si>
  <si>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</si>
  <si>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</si>
  <si>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</si>
  <si>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</si>
  <si>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</si>
  <si>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</si>
  <si>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</si>
  <si>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</si>
  <si>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</si>
  <si>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</si>
  <si>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</si>
  <si>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</si>
  <si>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</si>
  <si>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</si>
  <si>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</si>
  <si>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</si>
  <si>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</si>
  <si>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</si>
  <si>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</si>
  <si>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</si>
  <si>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</si>
  <si>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</si>
  <si>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</si>
  <si>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</si>
  <si>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</si>
  <si>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</si>
  <si>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</si>
  <si>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</si>
  <si>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</si>
  <si>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</si>
  <si>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</si>
  <si>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</si>
  <si>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</si>
  <si>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</si>
  <si>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</si>
  <si>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</si>
  <si>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</si>
  <si>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</si>
  <si>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</si>
  <si>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</si>
  <si>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</si>
  <si>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</si>
  <si>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</si>
  <si>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</si>
  <si>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</si>
  <si>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</si>
  <si>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</si>
  <si>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</si>
  <si>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</si>
  <si>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</si>
  <si>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</si>
  <si>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</si>
  <si>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</si>
  <si>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</si>
  <si>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</si>
  <si>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</si>
  <si>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</si>
  <si>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</si>
  <si>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</si>
  <si>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</si>
  <si>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</si>
  <si>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</si>
  <si>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</si>
  <si>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</si>
  <si>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</si>
  <si>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</si>
  <si>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</si>
  <si>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</si>
  <si>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</si>
  <si>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</si>
  <si>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</si>
  <si>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</si>
  <si>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</si>
  <si>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</si>
  <si>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</si>
  <si>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</si>
  <si>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</si>
  <si>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</si>
  <si>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</si>
  <si>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</si>
  <si>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</si>
  <si>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</si>
  <si>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</si>
  <si>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</si>
  <si>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</si>
  <si>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</si>
  <si>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</si>
  <si>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</si>
  <si>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</si>
  <si>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</si>
  <si>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</si>
  <si>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</si>
  <si>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</si>
  <si>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</si>
  <si>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</si>
  <si>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</si>
  <si>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</si>
  <si>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</si>
  <si>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</si>
  <si>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</si>
  <si>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</si>
  <si>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</si>
  <si>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</si>
  <si>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</si>
  <si>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</si>
  <si>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</si>
  <si>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</si>
  <si>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</si>
  <si>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</si>
  <si>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</si>
  <si>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</si>
  <si>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</si>
  <si>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</si>
  <si>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</si>
  <si>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</si>
  <si>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</si>
  <si>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</si>
  <si>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</si>
  <si>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</si>
  <si>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</si>
  <si>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</si>
  <si>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</si>
  <si>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</si>
  <si>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</si>
  <si>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</si>
  <si>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</si>
  <si>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</si>
  <si>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</si>
  <si>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</si>
  <si>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</si>
  <si>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</si>
  <si>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</si>
  <si>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</si>
  <si>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</si>
  <si>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</si>
  <si>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</si>
  <si>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</si>
  <si>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</si>
  <si>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</si>
  <si>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</si>
  <si>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</si>
  <si>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</si>
  <si>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</si>
  <si>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</si>
  <si>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</si>
  <si>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</si>
  <si>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</si>
  <si>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</si>
  <si>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</si>
  <si>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</si>
  <si>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</si>
  <si>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</si>
  <si>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</si>
  <si>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</si>
  <si>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</si>
  <si>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</si>
  <si>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</si>
  <si>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</si>
  <si>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</si>
  <si>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</si>
  <si>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</si>
  <si>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</si>
  <si>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</si>
  <si>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</si>
  <si>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</si>
  <si>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</si>
  <si>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</si>
  <si>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</si>
  <si>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</si>
  <si>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</si>
  <si>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</si>
  <si>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</si>
  <si>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</si>
  <si>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</si>
  <si>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</si>
  <si>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</si>
  <si>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</si>
  <si>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</si>
  <si>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</si>
  <si>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</si>
  <si>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</si>
  <si>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</si>
  <si>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</si>
  <si>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</si>
  <si>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</si>
  <si>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</si>
  <si>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</si>
  <si>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</si>
  <si>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</si>
  <si>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</si>
  <si>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</si>
  <si>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</si>
  <si>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</si>
  <si>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</si>
  <si>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</si>
  <si>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</si>
  <si>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</si>
  <si>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</si>
  <si>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</si>
  <si>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</si>
  <si>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</si>
  <si>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</si>
  <si>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</si>
  <si>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</si>
  <si>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</si>
  <si>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</si>
  <si>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</si>
  <si>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</si>
  <si>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</si>
  <si>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</si>
  <si>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</si>
  <si>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</si>
  <si>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</si>
  <si>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</si>
  <si>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</si>
  <si>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</si>
  <si>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</si>
  <si>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</si>
  <si>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</si>
  <si>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</si>
  <si>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</si>
  <si>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</si>
  <si>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</si>
  <si>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</si>
  <si>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</si>
  <si>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</si>
  <si>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</si>
  <si>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</si>
  <si>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</si>
  <si>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</si>
  <si>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</si>
  <si>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</si>
  <si>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</si>
  <si>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</si>
  <si>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</si>
  <si>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</si>
  <si>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</si>
  <si>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</si>
  <si>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</si>
  <si>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</si>
  <si>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</si>
  <si>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</si>
  <si>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</si>
  <si>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</si>
  <si>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</si>
  <si>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</si>
  <si>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</si>
  <si>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</si>
  <si>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</si>
  <si>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</si>
  <si>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</si>
  <si>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</si>
  <si>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</si>
  <si>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</si>
  <si>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</si>
  <si>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</si>
  <si>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</si>
  <si>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</si>
  <si>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</si>
  <si>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</si>
  <si>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</si>
  <si>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</si>
  <si>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</si>
  <si>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</si>
  <si>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</si>
  <si>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</si>
  <si>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</si>
  <si>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</si>
  <si>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</si>
  <si>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</si>
  <si>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</si>
  <si>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</si>
  <si>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</si>
  <si>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</si>
  <si>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</si>
  <si>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</si>
  <si>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</si>
  <si>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</si>
  <si>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</si>
  <si>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</si>
  <si>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</si>
  <si>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</si>
  <si>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</si>
  <si>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</si>
  <si>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</si>
  <si>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</si>
  <si>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</si>
  <si>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</si>
  <si>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</si>
  <si>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</si>
  <si>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</si>
  <si>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</si>
  <si>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</si>
  <si>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</si>
  <si>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</si>
  <si>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</si>
  <si>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</si>
  <si>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</si>
  <si>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</si>
  <si>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</si>
  <si>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</si>
  <si>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</si>
  <si>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</si>
  <si>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</si>
  <si>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</si>
  <si>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</si>
  <si>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</si>
  <si>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</si>
  <si>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</si>
  <si>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</si>
  <si>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</si>
  <si>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</si>
  <si>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</si>
  <si>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</si>
  <si>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</si>
  <si>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</si>
  <si>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</si>
  <si>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</si>
  <si>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</si>
  <si>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</si>
  <si>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</si>
  <si>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</si>
  <si>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</si>
  <si>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</si>
  <si>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</si>
  <si>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</si>
  <si>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</si>
  <si>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</si>
  <si>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</si>
  <si>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</si>
  <si>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</si>
  <si>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</si>
  <si>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</si>
  <si>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</si>
  <si>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</si>
  <si>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</si>
  <si>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</si>
  <si>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</si>
  <si>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</si>
  <si>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</si>
  <si>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</si>
  <si>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</si>
  <si>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</si>
  <si>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</si>
  <si>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</si>
  <si>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</si>
  <si>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</si>
  <si>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</si>
  <si>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</si>
  <si>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</si>
  <si>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</si>
  <si>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</si>
  <si>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</si>
  <si>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</si>
  <si>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</si>
  <si>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</si>
  <si>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</si>
  <si>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</si>
  <si>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</si>
  <si>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</si>
  <si>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</si>
  <si>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</si>
  <si>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</si>
  <si>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</si>
  <si>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</si>
  <si>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</si>
  <si>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</si>
  <si>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</si>
  <si>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</si>
  <si>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</si>
  <si>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</si>
  <si>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</si>
  <si>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</si>
  <si>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</si>
  <si>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</si>
  <si>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</si>
  <si>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</si>
  <si>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</si>
  <si>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</si>
  <si>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</si>
  <si>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</si>
  <si>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</si>
  <si>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</si>
  <si>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</si>
  <si>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</si>
  <si>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</si>
  <si>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</si>
  <si>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</si>
  <si>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</si>
  <si>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</si>
  <si>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</si>
  <si>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</si>
  <si>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</si>
  <si>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</si>
  <si>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</si>
  <si>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</si>
  <si>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</si>
  <si>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</si>
  <si>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</si>
  <si>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</si>
  <si>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</si>
  <si>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</si>
  <si>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</si>
  <si>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</si>
  <si>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</si>
  <si>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</si>
  <si>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</si>
  <si>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</si>
  <si>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</si>
  <si>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</si>
  <si>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</si>
  <si>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</si>
  <si>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</si>
  <si>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</si>
  <si>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</si>
  <si>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</si>
  <si>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</si>
  <si>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</si>
  <si>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</si>
  <si>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</si>
  <si>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</si>
  <si>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</si>
  <si>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</si>
  <si>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</si>
  <si>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</si>
  <si>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</si>
  <si>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</si>
  <si>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</si>
  <si>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</si>
  <si>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</si>
  <si>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</si>
  <si>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</si>
  <si>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</si>
  <si>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</si>
  <si>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</si>
  <si>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</si>
  <si>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</si>
  <si>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</si>
  <si>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</si>
  <si>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</si>
  <si>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</si>
  <si>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</si>
  <si>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</si>
  <si>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</si>
  <si>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</si>
  <si>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</si>
  <si>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</si>
  <si>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</si>
  <si>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</si>
  <si>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</si>
  <si>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</si>
  <si>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</si>
  <si>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</si>
  <si>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</si>
  <si>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</si>
  <si>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</si>
  <si>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</si>
  <si>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</si>
  <si>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</si>
  <si>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</si>
  <si>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</si>
  <si>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</si>
  <si>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</si>
  <si>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</si>
  <si>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</si>
  <si>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</si>
  <si>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</si>
  <si>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</si>
  <si>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</si>
  <si>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</si>
  <si>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</si>
  <si>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</si>
  <si>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</si>
  <si>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</si>
  <si>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</si>
  <si>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</si>
  <si>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</si>
  <si>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</si>
  <si>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</si>
  <si>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</si>
  <si>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</si>
  <si>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</si>
  <si>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</si>
  <si>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</si>
  <si>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</si>
  <si>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</si>
  <si>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</si>
  <si>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</si>
  <si>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</si>
  <si>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</si>
  <si>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</si>
  <si>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</si>
  <si>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</si>
  <si>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</si>
  <si>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</si>
  <si>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</si>
  <si>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</si>
  <si>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</si>
  <si>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</si>
  <si>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</si>
  <si>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</si>
  <si>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</si>
  <si>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</si>
  <si>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</si>
  <si>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</si>
  <si>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</si>
  <si>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</si>
  <si>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</si>
  <si>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</si>
  <si>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</si>
  <si>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</si>
  <si>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</si>
  <si>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</si>
  <si>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</si>
  <si>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</si>
  <si>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</si>
  <si>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</si>
  <si>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</si>
  <si>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</si>
  <si>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</si>
  <si>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</si>
  <si>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</si>
  <si>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</si>
  <si>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</si>
  <si>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</si>
  <si>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</si>
  <si>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</si>
  <si>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</si>
  <si>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</si>
  <si>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</si>
  <si>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</si>
  <si>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</si>
  <si>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</si>
  <si>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</si>
  <si>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</si>
  <si>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</si>
  <si>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</si>
  <si>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</si>
  <si>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</si>
  <si>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</si>
  <si>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</si>
  <si>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</si>
  <si>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</si>
  <si>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</si>
  <si>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</si>
  <si>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</si>
  <si>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</si>
  <si>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</si>
  <si>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</si>
  <si>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</si>
  <si>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</si>
  <si>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</si>
  <si>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</si>
  <si>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</si>
  <si>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</si>
  <si>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</si>
  <si>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</si>
  <si>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</si>
  <si>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</si>
  <si>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</si>
  <si>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</si>
  <si>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</si>
  <si>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</si>
  <si>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</si>
  <si>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</si>
  <si>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</si>
  <si>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</si>
  <si>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</si>
  <si>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</si>
  <si>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</si>
  <si>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</si>
  <si>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</si>
  <si>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</si>
  <si>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</si>
  <si>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</si>
  <si>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</si>
  <si>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</si>
  <si>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</si>
  <si>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</si>
  <si>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</si>
  <si>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</si>
  <si>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</si>
  <si>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</si>
  <si>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</si>
  <si>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</si>
  <si>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</si>
  <si>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</si>
  <si>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</si>
  <si>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</si>
  <si>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</si>
  <si>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</si>
  <si>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</si>
  <si>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</si>
  <si>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</si>
  <si>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</si>
  <si>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</si>
  <si>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</si>
  <si>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</si>
  <si>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</si>
  <si>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</si>
  <si>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</si>
  <si>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</si>
  <si>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</si>
  <si>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</si>
  <si>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</si>
  <si>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</si>
  <si>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</si>
  <si>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</si>
  <si>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</si>
  <si>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</si>
  <si>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</si>
  <si>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</si>
  <si>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</si>
  <si>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</si>
  <si>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</si>
  <si>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</si>
  <si>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</si>
  <si>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</si>
  <si>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</si>
  <si>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</si>
  <si>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</si>
  <si>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</si>
  <si>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</si>
  <si>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</si>
  <si>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</si>
  <si>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</si>
  <si>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</si>
  <si>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</si>
  <si>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</si>
  <si>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</si>
  <si>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</si>
  <si>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</si>
  <si>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</si>
  <si>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</si>
  <si>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</si>
  <si>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</si>
  <si>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</si>
  <si>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</si>
  <si>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</si>
  <si>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</si>
  <si>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</si>
  <si>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</si>
  <si>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</si>
  <si>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</si>
  <si>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</si>
  <si>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</si>
  <si>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</si>
  <si>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</si>
  <si>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</si>
  <si>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</si>
  <si>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</si>
  <si>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</si>
  <si>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</si>
  <si>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</si>
  <si>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</si>
  <si>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</si>
  <si>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</si>
  <si>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</si>
  <si>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</si>
  <si>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</si>
  <si>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</si>
  <si>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</si>
  <si>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</si>
  <si>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</si>
  <si>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</si>
  <si>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</si>
  <si>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</si>
  <si>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</si>
  <si>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</si>
  <si>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</si>
  <si>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</si>
  <si>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</si>
  <si>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</si>
  <si>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</si>
  <si>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</si>
  <si>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</si>
  <si>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</si>
  <si>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</si>
  <si>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</si>
  <si>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</si>
  <si>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</si>
  <si>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</si>
  <si>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</si>
  <si>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</si>
  <si>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</si>
  <si>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</si>
  <si>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</si>
  <si>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</si>
  <si>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</si>
  <si>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</si>
  <si>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</si>
  <si>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</si>
  <si>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</si>
  <si>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</si>
  <si>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</si>
  <si>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</si>
  <si>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</si>
  <si>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</si>
  <si>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</si>
  <si>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</si>
  <si>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</si>
  <si>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</si>
  <si>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</si>
  <si>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</si>
  <si>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</si>
  <si>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</si>
  <si>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</si>
  <si>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</si>
  <si>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</si>
  <si>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</si>
  <si>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</si>
  <si>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</si>
  <si>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</si>
  <si>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</si>
  <si>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</si>
  <si>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</si>
  <si>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</si>
  <si>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</si>
  <si>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</si>
  <si>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</si>
  <si>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</si>
  <si>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</si>
  <si>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</si>
  <si>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</si>
  <si>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</si>
  <si>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</si>
  <si>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</si>
  <si>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</si>
  <si>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</si>
  <si>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</si>
  <si>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</si>
  <si>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</si>
  <si>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</si>
  <si>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</si>
  <si>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</si>
  <si>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</si>
  <si>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</si>
  <si>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</si>
  <si>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</si>
  <si>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</si>
  <si>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</si>
  <si>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</si>
  <si>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</si>
  <si>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</si>
  <si>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</si>
  <si>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</si>
  <si>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</si>
  <si>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</si>
  <si>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</si>
  <si>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</si>
  <si>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</si>
  <si>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</si>
  <si>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</si>
  <si>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</si>
  <si>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</si>
  <si>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</si>
  <si>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</si>
  <si>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</si>
  <si>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</si>
  <si>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</si>
  <si>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</si>
  <si>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</si>
  <si>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</si>
  <si>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</si>
  <si>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</si>
  <si>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</si>
  <si>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</si>
  <si>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</si>
  <si>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</si>
  <si>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</si>
  <si>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</si>
  <si>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</si>
  <si>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</si>
  <si>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</si>
  <si>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</si>
  <si>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</si>
  <si>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</si>
  <si>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</si>
  <si>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</si>
  <si>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</si>
  <si>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</si>
  <si>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</si>
  <si>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</si>
  <si>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</si>
  <si>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</si>
  <si>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</si>
  <si>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</si>
  <si>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</si>
  <si>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</si>
  <si>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</si>
  <si>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</si>
  <si>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</si>
  <si>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</si>
  <si>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</si>
  <si>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</si>
  <si>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</si>
  <si>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</si>
  <si>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</si>
  <si>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</si>
  <si>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</si>
  <si>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</si>
  <si>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</si>
  <si>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</si>
  <si>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</si>
  <si>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</si>
  <si>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</si>
  <si>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</si>
  <si>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</si>
  <si>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</si>
  <si>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</si>
  <si>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</si>
  <si>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</si>
  <si>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</si>
  <si>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</si>
  <si>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</si>
  <si>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</si>
  <si>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</si>
  <si>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</si>
  <si>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</si>
  <si>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</si>
  <si>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</si>
  <si>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</si>
  <si>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</si>
  <si>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</si>
  <si>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</si>
  <si>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</si>
  <si>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</si>
  <si>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</si>
  <si>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</si>
  <si>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</si>
  <si>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</si>
  <si>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</si>
  <si>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</si>
  <si>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</si>
  <si>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</si>
  <si>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</si>
  <si>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</si>
  <si>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</si>
  <si>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</si>
  <si>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</si>
  <si>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</si>
  <si>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</si>
  <si>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</si>
  <si>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</si>
  <si>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</si>
  <si>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</si>
  <si>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</si>
  <si>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</si>
  <si>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</si>
  <si>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</si>
  <si>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</si>
  <si>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</si>
  <si>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</si>
  <si>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</si>
  <si>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</si>
  <si>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</si>
  <si>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</si>
  <si>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</si>
  <si>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</si>
  <si>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</si>
  <si>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</si>
  <si>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</si>
  <si>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</si>
  <si>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</si>
  <si>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</si>
  <si>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</si>
  <si>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</si>
  <si>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</si>
  <si>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</si>
  <si>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</si>
  <si>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</si>
  <si>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</si>
  <si>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</si>
  <si>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</si>
  <si>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</si>
  <si>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</si>
  <si>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</si>
  <si>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</si>
  <si>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</si>
  <si>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</si>
  <si>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</si>
  <si>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</si>
  <si>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</si>
  <si>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</si>
  <si>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</si>
  <si>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</si>
  <si>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</si>
  <si>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</si>
  <si>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</si>
  <si>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</si>
  <si>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</si>
  <si>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</si>
  <si>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</si>
  <si>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</si>
  <si>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</si>
  <si>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</si>
  <si>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</si>
  <si>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</si>
  <si>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</si>
  <si>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</si>
  <si>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</si>
  <si>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</si>
  <si>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</si>
  <si>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</si>
  <si>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</si>
  <si>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</si>
  <si>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</si>
  <si>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</si>
  <si>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</si>
  <si>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</si>
  <si>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</si>
  <si>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</si>
  <si>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</si>
  <si>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</si>
  <si>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</si>
  <si>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</si>
  <si>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</si>
  <si>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</si>
  <si>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</si>
  <si>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</si>
  <si>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</si>
  <si>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</si>
  <si>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</si>
  <si>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</si>
  <si>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</si>
  <si>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</si>
  <si>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</si>
  <si>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</si>
  <si>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</si>
  <si>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</si>
  <si>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</si>
  <si>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</si>
  <si>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</si>
  <si>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</si>
  <si>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</si>
  <si>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</si>
  <si>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</si>
  <si>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</si>
  <si>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</si>
  <si>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</si>
  <si>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</si>
  <si>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</si>
  <si>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</si>
  <si>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</si>
  <si>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</si>
  <si>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</si>
  <si>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</si>
  <si>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</si>
  <si>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</si>
  <si>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</si>
  <si>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</si>
  <si>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</si>
  <si>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</si>
  <si>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</si>
  <si>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</si>
  <si>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</si>
  <si>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</si>
  <si>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</si>
  <si>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</si>
  <si>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</si>
  <si>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</si>
  <si>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</si>
  <si>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</si>
  <si>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</si>
  <si>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</si>
  <si>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</si>
  <si>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</si>
  <si>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</si>
  <si>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</si>
  <si>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</si>
  <si>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</si>
  <si>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</si>
  <si>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</si>
  <si>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</si>
  <si>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</si>
  <si>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</si>
  <si>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</si>
  <si>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</si>
  <si>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</si>
  <si>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</si>
  <si>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</si>
  <si>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</si>
  <si>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</si>
  <si>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</si>
  <si>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</si>
  <si>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</si>
  <si>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</si>
  <si>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</si>
  <si>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</si>
  <si>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</si>
  <si>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</si>
  <si>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</si>
  <si>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</si>
  <si>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</si>
  <si>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</si>
  <si>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</si>
  <si>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</si>
  <si>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</si>
  <si>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</si>
  <si>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</si>
  <si>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</si>
  <si>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</si>
  <si>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</si>
  <si>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</si>
  <si>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</si>
  <si>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</si>
  <si>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</si>
  <si>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</si>
  <si>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</si>
  <si>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</si>
  <si>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</si>
  <si>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</si>
  <si>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</si>
  <si>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</si>
  <si>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</si>
  <si>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</si>
  <si>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</si>
  <si>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</si>
  <si>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</si>
  <si>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</si>
  <si>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</si>
  <si>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</si>
  <si>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</si>
  <si>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</si>
  <si>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</si>
  <si>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</si>
  <si>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</si>
  <si>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</si>
  <si>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</si>
  <si>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</si>
  <si>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</si>
  <si>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</si>
  <si>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</si>
  <si>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</si>
  <si>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</si>
  <si>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</si>
  <si>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</si>
  <si>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</si>
  <si>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</si>
  <si>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</si>
  <si>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</si>
  <si>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</si>
  <si>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</si>
  <si>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</si>
  <si>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</si>
  <si>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</si>
  <si>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</si>
  <si>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</si>
  <si>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</si>
  <si>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</si>
  <si>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</si>
  <si>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</si>
  <si>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</si>
  <si>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</si>
  <si>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</si>
  <si>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</si>
  <si>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</si>
  <si>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</si>
  <si>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</si>
  <si>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</si>
  <si>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</si>
  <si>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</si>
  <si>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</si>
  <si>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</si>
  <si>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</si>
  <si>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</si>
  <si>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</si>
  <si>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</si>
  <si>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</si>
  <si>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</si>
  <si>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</si>
  <si>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</si>
  <si>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</si>
  <si>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</si>
  <si>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</si>
  <si>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</si>
  <si>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</si>
  <si>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</si>
  <si>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</si>
  <si>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</si>
  <si>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</si>
  <si>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</si>
  <si>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</si>
  <si>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</si>
  <si>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</si>
  <si>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</si>
  <si>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</si>
  <si>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</si>
  <si>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</si>
  <si>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</si>
  <si>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</si>
  <si>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</si>
  <si>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</si>
  <si>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</si>
  <si>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</si>
  <si>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</si>
  <si>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</si>
  <si>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</si>
  <si>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</si>
  <si>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</si>
  <si>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</si>
  <si>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</si>
  <si>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</si>
  <si>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</si>
  <si>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</si>
  <si>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</si>
  <si>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</si>
  <si>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</si>
  <si>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</si>
  <si>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</si>
  <si>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</si>
  <si>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</si>
  <si>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</si>
  <si>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</si>
  <si>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</si>
  <si>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</si>
  <si>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</si>
  <si>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</si>
  <si>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</si>
  <si>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</si>
  <si>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</si>
  <si>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</si>
  <si>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</si>
  <si>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</si>
  <si>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</si>
  <si>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</si>
  <si>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</si>
  <si>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</si>
  <si>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</si>
  <si>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</si>
  <si>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</si>
  <si>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</si>
  <si>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</si>
  <si>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</si>
  <si>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</si>
  <si>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</si>
  <si>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</si>
  <si>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</si>
  <si>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</si>
  <si>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</si>
  <si>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</si>
  <si>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</si>
  <si>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</si>
  <si>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</si>
  <si>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</si>
  <si>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</si>
  <si>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</si>
  <si>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</si>
  <si>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</si>
  <si>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</si>
  <si>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</si>
  <si>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</si>
  <si>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</si>
  <si>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</si>
  <si>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</si>
  <si>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</si>
  <si>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</si>
  <si>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</si>
  <si>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</si>
  <si>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</si>
  <si>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</si>
  <si>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</si>
  <si>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</si>
  <si>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</si>
  <si>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</si>
  <si>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</si>
  <si>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</si>
  <si>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</si>
  <si>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</si>
  <si>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</si>
  <si>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</si>
  <si>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</si>
  <si>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</si>
  <si>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</si>
  <si>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</si>
  <si>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</si>
  <si>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</si>
  <si>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</si>
  <si>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</si>
  <si>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</si>
  <si>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</si>
  <si>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</si>
  <si>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</si>
  <si>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</si>
  <si>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</si>
  <si>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</si>
  <si>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</si>
  <si>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</si>
  <si>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</si>
  <si>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</si>
  <si>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</si>
  <si>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</si>
  <si>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</si>
  <si>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</si>
  <si>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</si>
  <si>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</si>
  <si>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</si>
  <si>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</si>
  <si>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</si>
  <si>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</si>
  <si>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</si>
  <si>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</si>
  <si>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</si>
  <si>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</si>
  <si>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</si>
  <si>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</si>
  <si>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</si>
  <si>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</si>
  <si>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</si>
  <si>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</si>
  <si>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</si>
  <si>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</si>
  <si>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</si>
  <si>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</si>
  <si>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</si>
  <si>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</si>
  <si>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</si>
  <si>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</si>
  <si>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</si>
  <si>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</si>
  <si>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</si>
  <si>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</si>
  <si>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</si>
  <si>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</si>
  <si>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</si>
  <si>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</si>
  <si>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</si>
  <si>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</si>
  <si>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</si>
  <si>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</si>
  <si>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</si>
  <si>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</si>
  <si>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</si>
  <si>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</si>
  <si>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</si>
  <si>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</si>
  <si>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</si>
  <si>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</si>
  <si>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</si>
  <si>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</si>
  <si>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</si>
  <si>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</si>
  <si>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</si>
  <si>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</si>
  <si>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</si>
  <si>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</si>
  <si>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</si>
  <si>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</si>
  <si>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</si>
  <si>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</si>
  <si>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</si>
  <si>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</si>
  <si>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</si>
  <si>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</si>
  <si>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</si>
  <si>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</si>
  <si>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</si>
  <si>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</si>
  <si>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</si>
  <si>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</si>
  <si>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</si>
  <si>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</si>
  <si>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</si>
  <si>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</si>
  <si>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</si>
  <si>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</si>
  <si>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</si>
  <si>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</si>
  <si>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</si>
  <si>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</si>
  <si>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</si>
  <si>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</si>
  <si>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</si>
  <si>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</si>
  <si>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</si>
  <si>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</si>
  <si>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</si>
  <si>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</si>
  <si>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</si>
  <si>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</si>
  <si>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</si>
  <si>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</si>
  <si>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</si>
  <si>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</si>
  <si>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</si>
  <si>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</si>
  <si>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</si>
  <si>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</si>
  <si>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</si>
  <si>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</si>
  <si>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</si>
  <si>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</si>
  <si>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</si>
  <si>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</si>
  <si>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</si>
  <si>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</si>
  <si>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</si>
  <si>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</si>
  <si>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</si>
  <si>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</si>
  <si>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</si>
  <si>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</si>
  <si>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</si>
  <si>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</si>
  <si>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</si>
  <si>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</si>
  <si>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</si>
  <si>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</si>
  <si>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</si>
  <si>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</si>
  <si>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</si>
  <si>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</si>
  <si>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</si>
  <si>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</si>
  <si>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</si>
  <si>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</si>
  <si>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</si>
  <si>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</si>
  <si>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</si>
  <si>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</si>
  <si>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</si>
  <si>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</si>
  <si>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</si>
  <si>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</si>
  <si>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</si>
  <si>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</si>
  <si>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</si>
  <si>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</si>
  <si>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</si>
  <si>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</si>
  <si>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</si>
  <si>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</si>
  <si>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</si>
  <si>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</si>
  <si>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</si>
  <si>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</si>
  <si>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</si>
  <si>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</si>
  <si>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</si>
  <si>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</si>
  <si>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</si>
  <si>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</si>
  <si>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</si>
  <si>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</si>
  <si>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</si>
  <si>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</si>
  <si>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</si>
  <si>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</si>
  <si>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</si>
  <si>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</si>
  <si>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</si>
  <si>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</si>
  <si>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</si>
  <si>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</si>
  <si>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</si>
  <si>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</si>
  <si>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</si>
  <si>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</si>
  <si>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</si>
  <si>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</si>
  <si>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</si>
  <si>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</si>
  <si>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</si>
  <si>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</si>
  <si>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</si>
  <si>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</si>
  <si>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</si>
  <si>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</si>
  <si>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</si>
  <si>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</si>
  <si>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</si>
  <si>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</si>
  <si>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</si>
  <si>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</si>
  <si>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</si>
  <si>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</si>
  <si>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</si>
  <si>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</si>
  <si>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</si>
  <si>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</si>
  <si>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</si>
  <si>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</si>
  <si>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</si>
  <si>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</si>
  <si>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</si>
  <si>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</si>
  <si>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</si>
  <si>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</si>
  <si>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</si>
  <si>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</si>
  <si>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</si>
  <si>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</si>
  <si>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</si>
  <si>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</si>
  <si>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</si>
  <si>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</si>
  <si>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</si>
  <si>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</si>
  <si>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</si>
  <si>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</si>
  <si>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</si>
  <si>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</si>
  <si>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</si>
  <si>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</si>
  <si>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</si>
  <si>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</si>
  <si>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</si>
  <si>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</si>
  <si>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</si>
  <si>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</si>
  <si>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</si>
  <si>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</si>
  <si>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</si>
  <si>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</si>
  <si>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</si>
  <si>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</si>
  <si>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</si>
  <si>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</si>
  <si>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</si>
  <si>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</si>
  <si>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</si>
  <si>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</si>
  <si>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</si>
  <si>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</si>
  <si>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</si>
  <si>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</si>
  <si>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</si>
  <si>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</si>
  <si>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</si>
  <si>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</si>
  <si>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</si>
  <si>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</si>
  <si>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</si>
  <si>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</si>
  <si>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</si>
  <si>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</si>
  <si>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</si>
  <si>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</si>
  <si>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</si>
  <si>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</si>
  <si>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</si>
  <si>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</si>
  <si>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</si>
  <si>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</si>
  <si>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</si>
  <si>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</si>
  <si>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</si>
  <si>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</si>
  <si>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</si>
  <si>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</si>
  <si>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</si>
  <si>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</si>
  <si>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</si>
  <si>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</si>
  <si>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</si>
  <si>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</si>
  <si>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</si>
  <si>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</si>
  <si>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</si>
  <si>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</si>
  <si>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</si>
  <si>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</si>
  <si>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</si>
  <si>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</si>
  <si>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</si>
  <si>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</si>
  <si>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</si>
  <si>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</si>
  <si>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</si>
  <si>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</si>
  <si>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</si>
  <si>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</si>
  <si>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</si>
  <si>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</si>
  <si>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</si>
  <si>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</si>
  <si>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</si>
  <si>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</si>
  <si>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</si>
  <si>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</si>
  <si>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</si>
  <si>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</si>
  <si>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</si>
  <si>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</si>
  <si>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</si>
  <si>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</si>
  <si>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</si>
  <si>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</si>
  <si>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</si>
  <si>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</si>
  <si>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</si>
  <si>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</si>
  <si>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</si>
  <si>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</si>
  <si>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</si>
  <si>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</si>
  <si>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</si>
  <si>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</si>
  <si>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</si>
  <si>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</si>
  <si>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</si>
  <si>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</si>
  <si>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</si>
  <si>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</si>
  <si>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</si>
  <si>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</si>
  <si>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</si>
  <si>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</si>
  <si>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</si>
  <si>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</si>
  <si>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</si>
  <si>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</si>
  <si>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</si>
  <si>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</si>
  <si>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</si>
  <si>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</si>
  <si>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</si>
  <si>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</si>
  <si>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</si>
  <si>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</si>
  <si>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</si>
  <si>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</si>
  <si>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</si>
  <si>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</si>
  <si>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</si>
  <si>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</si>
  <si>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</si>
  <si>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</si>
  <si>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</si>
  <si>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</si>
  <si>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</si>
  <si>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</si>
  <si>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</si>
  <si>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</si>
  <si>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</si>
  <si>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</si>
  <si>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</si>
  <si>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</si>
  <si>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</si>
  <si>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</si>
  <si>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</si>
  <si>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</si>
  <si>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</si>
  <si>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</si>
  <si>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</si>
  <si>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</si>
  <si>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</si>
  <si>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</si>
  <si>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</si>
  <si>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</si>
  <si>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</si>
  <si>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</si>
  <si>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</si>
  <si>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</si>
  <si>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</si>
  <si>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</si>
  <si>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</si>
  <si>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</si>
  <si>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</si>
  <si>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</si>
  <si>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</si>
  <si>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</si>
  <si>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</si>
  <si>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</si>
  <si>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</si>
  <si>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</si>
  <si>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</si>
  <si>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</si>
  <si>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</si>
  <si>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</si>
  <si>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</si>
  <si>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</si>
  <si>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</si>
  <si>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</si>
  <si>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</si>
  <si>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</si>
  <si>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</si>
  <si>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</si>
  <si>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</si>
  <si>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</si>
  <si>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</si>
  <si>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</si>
  <si>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</si>
  <si>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</si>
  <si>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</si>
  <si>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</si>
  <si>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</si>
  <si>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</si>
  <si>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</si>
  <si>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</si>
  <si>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</si>
  <si>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</si>
  <si>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</si>
  <si>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</si>
  <si>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</si>
  <si>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</si>
  <si>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</si>
  <si>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</si>
  <si>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</si>
  <si>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</si>
  <si>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</si>
  <si>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</si>
  <si>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</si>
  <si>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</si>
  <si>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</si>
  <si>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</si>
  <si>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</si>
  <si>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</si>
  <si>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</si>
  <si>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</si>
  <si>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</si>
  <si>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</si>
  <si>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</si>
  <si>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</si>
  <si>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</si>
  <si>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</si>
  <si>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</si>
  <si>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</si>
  <si>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</si>
  <si>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</si>
  <si>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</si>
  <si>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</si>
  <si>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</si>
  <si>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</si>
  <si>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</si>
  <si>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</si>
  <si>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</si>
  <si>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</si>
  <si>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</si>
  <si>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</si>
  <si>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</si>
  <si>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</si>
  <si>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</si>
  <si>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</si>
  <si>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</si>
  <si>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</si>
  <si>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</si>
  <si>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</si>
  <si>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</si>
  <si>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</si>
  <si>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</si>
  <si>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</si>
  <si>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</si>
  <si>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</si>
  <si>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</si>
  <si>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</si>
  <si>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</si>
  <si>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</si>
  <si>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</si>
  <si>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</si>
  <si>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</si>
  <si>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</si>
  <si>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</si>
  <si>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</si>
  <si>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</si>
  <si>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</si>
  <si>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</si>
  <si>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</si>
  <si>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</si>
  <si>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</si>
  <si>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</si>
  <si>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</si>
  <si>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</si>
  <si>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</si>
  <si>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</si>
  <si>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</si>
  <si>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</si>
  <si>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</si>
  <si>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</si>
  <si>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</si>
  <si>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</si>
  <si>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</si>
  <si>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</si>
  <si>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</si>
  <si>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</si>
  <si>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</si>
  <si>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</si>
  <si>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</si>
  <si>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</si>
  <si>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</si>
  <si>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</si>
  <si>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</si>
  <si>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</si>
  <si>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</si>
  <si>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</si>
  <si>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</si>
  <si>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</si>
  <si>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</si>
  <si>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</si>
  <si>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</si>
  <si>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</si>
  <si>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</si>
  <si>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</si>
  <si>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</si>
  <si>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</si>
  <si>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</si>
  <si>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</si>
  <si>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</si>
  <si>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</si>
  <si>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</si>
  <si>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</si>
  <si>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</si>
  <si>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</si>
  <si>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</si>
  <si>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</si>
  <si>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</si>
  <si>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</si>
  <si>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</si>
  <si>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</si>
  <si>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</si>
  <si>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</si>
  <si>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</si>
  <si>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</si>
  <si>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</si>
  <si>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</si>
  <si>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</si>
  <si>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</si>
  <si>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</si>
  <si>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</si>
  <si>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</si>
  <si>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</si>
  <si>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</si>
  <si>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</si>
  <si>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</si>
  <si>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</si>
  <si>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</si>
  <si>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</si>
  <si>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</si>
  <si>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</si>
  <si>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</si>
  <si>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</si>
  <si>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</si>
  <si>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</si>
  <si>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</si>
  <si>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</si>
  <si>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</si>
  <si>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</si>
  <si>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</si>
  <si>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</si>
  <si>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</si>
  <si>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</si>
  <si>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</si>
  <si>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</si>
  <si>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</si>
  <si>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</si>
  <si>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</si>
  <si>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</si>
  <si>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</si>
  <si>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</si>
  <si>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</si>
  <si>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</si>
  <si>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</si>
  <si>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</si>
  <si>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</si>
  <si>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</si>
  <si>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</si>
  <si>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</si>
  <si>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</si>
  <si>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</si>
  <si>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</si>
  <si>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</si>
  <si>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</si>
  <si>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</si>
  <si>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</si>
  <si>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</si>
  <si>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</si>
  <si>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</si>
  <si>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</si>
  <si>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</si>
  <si>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</si>
  <si>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</si>
  <si>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</si>
  <si>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</si>
  <si>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</si>
  <si>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</si>
  <si>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</si>
  <si>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</si>
  <si>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</si>
  <si>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</si>
  <si>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</si>
  <si>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</si>
  <si>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</si>
  <si>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</si>
  <si>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</si>
  <si>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</si>
  <si>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</si>
  <si>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</si>
  <si>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</si>
  <si>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</si>
  <si>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</si>
  <si>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</si>
  <si>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</si>
  <si>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</si>
  <si>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</si>
  <si>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</si>
  <si>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</si>
  <si>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</si>
  <si>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</si>
  <si>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</si>
  <si>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</si>
  <si>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</si>
  <si>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</si>
  <si>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</si>
  <si>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</si>
  <si>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</si>
  <si>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</si>
  <si>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</si>
  <si>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</si>
  <si>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</si>
  <si>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</si>
  <si>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</si>
  <si>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</si>
  <si>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</si>
  <si>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</si>
  <si>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</si>
  <si>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</si>
  <si>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</si>
  <si>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</si>
  <si>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</si>
  <si>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</si>
  <si>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</si>
  <si>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</si>
  <si>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</si>
  <si>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</si>
  <si>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</si>
  <si>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</si>
  <si>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</si>
  <si>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</si>
  <si>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</si>
  <si>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</si>
  <si>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</si>
  <si>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</si>
  <si>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</si>
  <si>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</si>
  <si>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</si>
  <si>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</si>
  <si>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</si>
  <si>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</si>
  <si>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</si>
  <si>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</si>
  <si>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</si>
  <si>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</si>
  <si>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</si>
  <si>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</si>
  <si>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</si>
  <si>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</si>
  <si>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</si>
  <si>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</si>
  <si>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</si>
  <si>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</si>
  <si>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</si>
  <si>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</si>
  <si>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</si>
  <si>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</si>
  <si>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</si>
  <si>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</si>
  <si>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</si>
  <si>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</si>
  <si>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</si>
  <si>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</si>
  <si>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</si>
  <si>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</si>
  <si>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</si>
  <si>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</si>
  <si>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</si>
  <si>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</si>
  <si>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</si>
  <si>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</si>
  <si>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</si>
  <si>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</si>
  <si>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</si>
  <si>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</si>
  <si>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</si>
  <si>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</si>
  <si>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</si>
  <si>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</si>
  <si>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</si>
  <si>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</si>
  <si>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</si>
  <si>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</si>
  <si>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</si>
  <si>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</si>
  <si>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</si>
  <si>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</si>
  <si>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</si>
  <si>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</si>
  <si>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</si>
  <si>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</si>
  <si>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</si>
  <si>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</si>
  <si>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</si>
  <si>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</si>
  <si>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</si>
  <si>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</si>
  <si>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</si>
  <si>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</si>
  <si>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</si>
  <si>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</si>
  <si>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</si>
  <si>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</si>
  <si>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</si>
  <si>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</si>
  <si>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</si>
  <si>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</si>
  <si>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</si>
  <si>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</si>
  <si>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</si>
  <si>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</si>
  <si>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</si>
  <si>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</si>
  <si>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</si>
  <si>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</si>
  <si>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</si>
  <si>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</si>
  <si>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</si>
  <si>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</si>
  <si>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</si>
  <si>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</si>
  <si>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</si>
  <si>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</si>
  <si>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</si>
  <si>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</si>
  <si>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</si>
  <si>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</si>
  <si>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</si>
  <si>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</si>
  <si>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</si>
  <si>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</si>
  <si>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</si>
  <si>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</si>
  <si>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</si>
  <si>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</si>
  <si>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</si>
  <si>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</si>
  <si>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</si>
  <si>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</si>
  <si>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</si>
  <si>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</si>
  <si>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</si>
  <si>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</si>
  <si>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</si>
  <si>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</si>
  <si>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</si>
  <si>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</si>
  <si>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</si>
  <si>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</si>
  <si>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</si>
  <si>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</si>
  <si>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</si>
  <si>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</si>
  <si>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</si>
  <si>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</si>
  <si>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</si>
  <si>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</si>
  <si>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</si>
  <si>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</si>
  <si>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</si>
  <si>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</si>
  <si>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</si>
  <si>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</si>
  <si>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</si>
  <si>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</si>
  <si>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</si>
  <si>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</si>
  <si>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</si>
  <si>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</si>
  <si>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</si>
  <si>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</si>
  <si>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</si>
  <si>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</si>
  <si>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</si>
  <si>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</si>
  <si>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</si>
  <si>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</si>
  <si>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</si>
  <si>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</si>
  <si>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</si>
  <si>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</si>
  <si>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</si>
  <si>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</si>
  <si>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</si>
  <si>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</si>
  <si>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</si>
  <si>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</si>
  <si>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</si>
  <si>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</si>
  <si>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</si>
  <si>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</si>
  <si>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</si>
  <si>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</si>
  <si>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</si>
  <si>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</si>
  <si>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</si>
  <si>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</si>
  <si>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</si>
  <si>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</si>
  <si>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</si>
  <si>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</si>
  <si>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</si>
  <si>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</si>
  <si>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</si>
  <si>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</si>
  <si>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</si>
  <si>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</si>
  <si>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</si>
  <si>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</si>
  <si>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</si>
  <si>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</si>
  <si>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</si>
  <si>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</si>
  <si>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</si>
  <si>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</si>
  <si>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</si>
  <si>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</si>
  <si>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</si>
  <si>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</si>
  <si>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</si>
  <si>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</si>
  <si>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</si>
  <si>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</si>
  <si>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</si>
  <si>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</si>
  <si>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</si>
  <si>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</si>
  <si>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</si>
  <si>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</si>
  <si>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</si>
  <si>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</si>
  <si>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</si>
  <si>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</si>
  <si>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</si>
  <si>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</si>
  <si>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</si>
  <si>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</si>
  <si>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</si>
  <si>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</si>
  <si>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</si>
  <si>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</si>
  <si>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</si>
  <si>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</si>
  <si>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</si>
  <si>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</si>
  <si>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</si>
  <si>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</si>
  <si>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</si>
  <si>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</si>
  <si>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</si>
  <si>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</si>
  <si>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</si>
  <si>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</si>
  <si>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</si>
  <si>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</si>
  <si>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</si>
  <si>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</si>
  <si>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</si>
  <si>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</si>
  <si>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</si>
  <si>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</si>
  <si>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</si>
  <si>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</si>
  <si>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</si>
  <si>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</si>
  <si>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</si>
  <si>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</si>
  <si>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</si>
  <si>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</si>
  <si>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</si>
  <si>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</si>
  <si>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</si>
  <si>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</si>
  <si>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</si>
  <si>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</si>
  <si>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</si>
  <si>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</si>
  <si>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</si>
  <si>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</si>
  <si>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</si>
  <si>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</si>
  <si>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</si>
  <si>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</si>
  <si>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</si>
  <si>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</si>
  <si>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</si>
  <si>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</si>
  <si>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</si>
  <si>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</si>
  <si>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</si>
  <si>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</si>
  <si>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</si>
  <si>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</si>
  <si>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</si>
  <si>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</si>
  <si>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</si>
  <si>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</si>
  <si>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</si>
  <si>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</si>
  <si>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</si>
  <si>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</si>
  <si>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</si>
  <si>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</si>
  <si>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</si>
  <si>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</si>
  <si>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</si>
  <si>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</si>
  <si>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</si>
  <si>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</si>
  <si>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</si>
  <si>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</si>
  <si>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</si>
  <si>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</si>
  <si>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</si>
  <si>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</si>
  <si>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</si>
  <si>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</si>
  <si>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</si>
  <si>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</si>
  <si>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</si>
  <si>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</si>
  <si>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</si>
  <si>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</si>
  <si>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</si>
  <si>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</si>
  <si>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</si>
  <si>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</si>
  <si>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</si>
  <si>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</si>
  <si>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</si>
  <si>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</si>
  <si>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</si>
  <si>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</si>
  <si>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</si>
  <si>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</si>
  <si>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</si>
  <si>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</si>
  <si>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</si>
  <si>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</si>
  <si>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</si>
  <si>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</si>
  <si>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</si>
  <si>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</si>
  <si>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</si>
  <si>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</si>
  <si>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</si>
  <si>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</si>
  <si>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</si>
  <si>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</si>
  <si>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</si>
  <si>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</si>
  <si>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</si>
  <si>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</si>
  <si>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</si>
  <si>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</si>
  <si>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</si>
  <si>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</si>
  <si>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</si>
  <si>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</si>
  <si>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</si>
  <si>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</si>
  <si>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</si>
  <si>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</si>
  <si>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</si>
  <si>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</si>
  <si>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</si>
  <si>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</si>
  <si>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</si>
  <si>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</si>
  <si>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</si>
  <si>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</si>
  <si>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</si>
  <si>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</si>
  <si>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</si>
  <si>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</si>
  <si>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</si>
  <si>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</si>
  <si>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</si>
  <si>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</si>
  <si>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</si>
  <si>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</si>
  <si>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</si>
  <si>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</si>
  <si>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</si>
  <si>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</si>
  <si>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</si>
  <si>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</si>
  <si>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</si>
  <si>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</si>
  <si>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</si>
  <si>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</si>
  <si>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</si>
  <si>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</si>
  <si>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</si>
  <si>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</si>
  <si>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</si>
  <si>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</si>
  <si>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</si>
  <si>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</si>
  <si>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</si>
  <si>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</si>
  <si>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</si>
  <si>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</si>
  <si>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</si>
  <si>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</si>
  <si>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</si>
  <si>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</si>
  <si>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</si>
  <si>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</si>
  <si>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</si>
  <si>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</si>
  <si>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</si>
  <si>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</si>
  <si>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</si>
  <si>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</si>
  <si>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</si>
  <si>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</si>
  <si>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</si>
  <si>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</si>
  <si>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</si>
  <si>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</si>
  <si>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</si>
  <si>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</si>
  <si>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</si>
  <si>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</si>
  <si>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</si>
  <si>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</si>
  <si>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</si>
  <si>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</si>
  <si>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</si>
  <si>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</si>
  <si>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</si>
  <si>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</si>
  <si>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</si>
  <si>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</si>
  <si>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</si>
  <si>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</si>
  <si>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</si>
  <si>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</si>
  <si>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</si>
  <si>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</si>
  <si>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</si>
  <si>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</si>
  <si>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</si>
  <si>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</si>
  <si>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</si>
  <si>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</si>
  <si>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</si>
  <si>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</si>
  <si>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</si>
  <si>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</si>
  <si>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</si>
  <si>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</si>
  <si>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</si>
  <si>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</si>
  <si>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</si>
  <si>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</si>
  <si>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</si>
  <si>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</si>
  <si>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</si>
  <si>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</si>
  <si>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</si>
  <si>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</si>
  <si>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</si>
  <si>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</si>
  <si>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</si>
  <si>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</si>
  <si>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</si>
  <si>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</si>
  <si>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</si>
  <si>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</si>
  <si>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</si>
  <si>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</si>
  <si>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</si>
  <si>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</si>
  <si>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</si>
  <si>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</si>
  <si>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</si>
  <si>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</si>
  <si>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</si>
  <si>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</si>
  <si>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</si>
  <si>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</si>
  <si>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</si>
  <si>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</si>
  <si>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</si>
  <si>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</si>
  <si>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</si>
  <si>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</si>
  <si>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</si>
  <si>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</si>
  <si>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</si>
  <si>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</si>
  <si>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</si>
  <si>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</si>
  <si>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</si>
  <si>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</si>
  <si>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</si>
  <si>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</si>
  <si>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</si>
  <si>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</si>
  <si>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</si>
  <si>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</si>
  <si>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</si>
  <si>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</si>
  <si>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</si>
  <si>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</si>
  <si>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</si>
  <si>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</si>
  <si>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</si>
  <si>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</si>
  <si>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</si>
  <si>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</si>
  <si>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</si>
  <si>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</si>
  <si>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</si>
  <si>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</si>
  <si>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</si>
  <si>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</si>
  <si>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</si>
  <si>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</si>
  <si>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</si>
  <si>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</si>
  <si>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</si>
  <si>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</si>
  <si>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</si>
  <si>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</si>
  <si>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</si>
  <si>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</si>
  <si>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</si>
  <si>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</si>
  <si>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</si>
  <si>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</si>
  <si>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</si>
  <si>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</si>
  <si>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</si>
  <si>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</si>
  <si>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</si>
  <si>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</si>
  <si>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</si>
  <si>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</si>
  <si>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</si>
  <si>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</si>
  <si>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</si>
  <si>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</si>
  <si>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</si>
  <si>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</si>
  <si>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</si>
  <si>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</si>
  <si>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</si>
  <si>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</si>
  <si>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</si>
  <si>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</si>
  <si>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</si>
  <si>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</si>
  <si>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</si>
  <si>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</si>
  <si>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</si>
  <si>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</si>
  <si>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</si>
  <si>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</si>
  <si>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</si>
  <si>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</si>
  <si>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</si>
  <si>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</si>
  <si>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</si>
  <si>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</si>
  <si>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</si>
  <si>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</si>
  <si>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</si>
  <si>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</si>
  <si>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</si>
  <si>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</si>
  <si>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</si>
  <si>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</si>
  <si>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</si>
  <si>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</si>
  <si>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</si>
  <si>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</si>
  <si>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</si>
  <si>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</si>
  <si>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</si>
  <si>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</si>
  <si>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</si>
  <si>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</si>
  <si>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</si>
  <si>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</si>
  <si>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</si>
  <si>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</si>
  <si>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</si>
  <si>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</si>
  <si>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</si>
  <si>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</si>
  <si>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</si>
  <si>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</si>
  <si>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</si>
  <si>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</si>
  <si>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</si>
  <si>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</si>
  <si>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</si>
  <si>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</si>
  <si>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</si>
  <si>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</si>
  <si>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</si>
  <si>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</si>
  <si>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</si>
  <si>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</si>
  <si>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</si>
  <si>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</si>
  <si>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</si>
  <si>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</si>
  <si>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</si>
  <si>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</si>
  <si>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</si>
  <si>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</si>
  <si>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</si>
  <si>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</si>
  <si>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</si>
  <si>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</si>
  <si>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</si>
  <si>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</si>
  <si>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</si>
  <si>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</si>
  <si>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</si>
  <si>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</si>
  <si>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</si>
  <si>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</si>
  <si>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</si>
  <si>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</si>
  <si>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</si>
  <si>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</si>
  <si>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</si>
  <si>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</si>
  <si>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</si>
  <si>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</si>
  <si>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</si>
  <si>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</si>
  <si>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</si>
  <si>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</si>
  <si>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</si>
  <si>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</si>
  <si>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</si>
  <si>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</si>
  <si>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</si>
  <si>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</si>
  <si>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</si>
  <si>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</si>
  <si>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</si>
  <si>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</si>
  <si>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</si>
  <si>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</si>
  <si>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</si>
  <si>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</si>
  <si>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</si>
  <si>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</si>
  <si>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</si>
  <si>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</si>
  <si>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</si>
  <si>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</si>
  <si>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</si>
  <si>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</si>
  <si>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</si>
  <si>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</si>
  <si>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</si>
  <si>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</si>
  <si>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</si>
  <si>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</si>
  <si>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</si>
  <si>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</si>
  <si>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</si>
  <si>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</si>
  <si>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</si>
  <si>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</si>
  <si>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</si>
  <si>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</si>
  <si>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</si>
  <si>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</si>
  <si>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</si>
  <si>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</si>
  <si>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</si>
  <si>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</si>
  <si>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</si>
  <si>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</si>
  <si>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</si>
  <si>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</si>
  <si>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</si>
  <si>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</si>
  <si>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</si>
  <si>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</si>
  <si>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</si>
  <si>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</si>
  <si>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</si>
  <si>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</si>
  <si>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</si>
  <si>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</si>
  <si>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</si>
  <si>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</si>
  <si>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</si>
  <si>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</si>
  <si>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</si>
  <si>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</si>
  <si>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</si>
  <si>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</si>
  <si>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</si>
  <si>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</si>
  <si>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</si>
  <si>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</si>
  <si>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</si>
  <si>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</si>
  <si>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</si>
  <si>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</si>
  <si>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</si>
  <si>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</si>
  <si>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</si>
  <si>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</si>
  <si>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</si>
  <si>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</si>
  <si>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</si>
  <si>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</si>
  <si>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</si>
  <si>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</si>
  <si>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</si>
  <si>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</si>
  <si>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</si>
  <si>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</si>
  <si>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</si>
  <si>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</si>
  <si>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</si>
  <si>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</si>
  <si>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</si>
  <si>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</si>
  <si>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</si>
  <si>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</si>
  <si>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</si>
  <si>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</si>
  <si>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</si>
  <si>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</si>
  <si>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</si>
  <si>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</si>
  <si>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</si>
  <si>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</si>
  <si>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</si>
  <si>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</si>
  <si>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</si>
  <si>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</si>
  <si>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</si>
  <si>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</si>
  <si>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</si>
  <si>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</si>
  <si>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</si>
  <si>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</si>
  <si>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</si>
  <si>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</si>
  <si>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</si>
  <si>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</si>
  <si>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</si>
  <si>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</si>
  <si>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</si>
  <si>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</si>
  <si>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</si>
  <si>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</si>
  <si>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</si>
  <si>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</si>
  <si>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</si>
  <si>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</si>
  <si>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</si>
  <si>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</si>
  <si>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</si>
  <si>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</si>
  <si>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</si>
  <si>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</si>
  <si>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</si>
  <si>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</si>
  <si>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</si>
  <si>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</si>
  <si>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</si>
  <si>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</si>
  <si>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</si>
  <si>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</si>
  <si>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</si>
  <si>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</si>
  <si>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</si>
  <si>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</si>
  <si>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</si>
  <si>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</si>
  <si>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</si>
  <si>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</si>
  <si>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</si>
  <si>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</si>
  <si>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</si>
  <si>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</si>
  <si>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</si>
  <si>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</si>
  <si>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</si>
  <si>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</si>
  <si>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</si>
  <si>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</si>
  <si>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</si>
  <si>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</si>
  <si>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</si>
  <si>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</si>
  <si>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</si>
  <si>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</si>
  <si>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</si>
  <si>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</si>
  <si>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</si>
  <si>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</si>
  <si>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</si>
  <si>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</si>
  <si>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</si>
  <si>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</si>
  <si>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</si>
  <si>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</si>
  <si>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</si>
  <si>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</si>
  <si>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</si>
  <si>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</si>
  <si>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</si>
  <si>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</si>
  <si>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</si>
  <si>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</si>
  <si>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</si>
  <si>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</si>
  <si>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</si>
  <si>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</si>
  <si>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</si>
  <si>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</si>
  <si>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</si>
  <si>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</si>
  <si>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</si>
  <si>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</si>
  <si>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</si>
  <si>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</si>
  <si>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</si>
  <si>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</si>
  <si>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</si>
  <si>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</si>
  <si>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</si>
  <si>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</si>
  <si>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</si>
  <si>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</si>
  <si>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</si>
  <si>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</si>
  <si>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</si>
  <si>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</si>
  <si>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</si>
  <si>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</si>
  <si>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</si>
  <si>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</si>
  <si>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</si>
  <si>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</si>
  <si>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</si>
  <si>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</si>
  <si>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</si>
  <si>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</si>
  <si>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</si>
  <si>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</si>
  <si>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</si>
  <si>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</si>
  <si>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</si>
  <si>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</si>
  <si>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</si>
  <si>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</si>
  <si>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</si>
  <si>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</si>
  <si>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</si>
  <si>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</si>
  <si>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</si>
  <si>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</si>
  <si>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</si>
  <si>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</si>
  <si>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</si>
  <si>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</si>
  <si>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</si>
  <si>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</si>
  <si>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</si>
  <si>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</si>
  <si>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</si>
  <si>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</si>
  <si>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</si>
  <si>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</si>
  <si>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</si>
  <si>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</si>
  <si>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</si>
  <si>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</si>
  <si>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</si>
  <si>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</si>
  <si>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</si>
  <si>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</si>
  <si>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</si>
  <si>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</si>
  <si>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</si>
  <si>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</si>
  <si>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</si>
  <si>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</si>
  <si>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</si>
  <si>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</si>
  <si>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</si>
  <si>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</si>
  <si>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</si>
  <si>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</si>
  <si>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</si>
  <si>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</si>
  <si>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</si>
  <si>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</si>
  <si>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</si>
  <si>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</si>
  <si>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</si>
  <si>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</si>
  <si>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</si>
  <si>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</si>
  <si>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</si>
  <si>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</si>
  <si>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</si>
  <si>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</si>
  <si>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</si>
  <si>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</si>
  <si>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</si>
  <si>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</si>
  <si>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</si>
  <si>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</si>
  <si>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</si>
  <si>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</si>
  <si>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</si>
  <si>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</si>
  <si>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</si>
  <si>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</si>
  <si>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</si>
  <si>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</si>
  <si>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</si>
  <si>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</si>
  <si>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</si>
  <si>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</si>
  <si>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</si>
  <si>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</si>
  <si>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</si>
  <si>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</si>
  <si>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</si>
  <si>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</si>
  <si>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</si>
  <si>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</si>
  <si>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</si>
  <si>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</si>
  <si>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</si>
  <si>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</si>
  <si>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</si>
  <si>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</si>
  <si>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</si>
  <si>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</si>
  <si>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</si>
  <si>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</si>
  <si>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</si>
  <si>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</si>
  <si>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</si>
  <si>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</si>
  <si>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</si>
  <si>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</si>
  <si>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</si>
  <si>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</si>
  <si>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</si>
  <si>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</si>
  <si>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</si>
  <si>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</si>
  <si>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</si>
  <si>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</si>
  <si>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</si>
  <si>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</si>
  <si>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</si>
  <si>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</si>
  <si>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</si>
  <si>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</si>
  <si>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</si>
  <si>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</si>
  <si>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</si>
  <si>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</si>
  <si>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</si>
  <si>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</si>
  <si>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</si>
  <si>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</si>
  <si>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</si>
  <si>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</si>
  <si>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</si>
  <si>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</si>
  <si>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</si>
  <si>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</si>
  <si>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</si>
  <si>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</si>
  <si>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</si>
  <si>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</si>
  <si>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</si>
  <si>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</si>
  <si>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</si>
  <si>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</si>
  <si>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</si>
  <si>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</si>
  <si>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</si>
  <si>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</si>
  <si>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</si>
  <si>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</si>
  <si>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</si>
  <si>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</si>
  <si>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</si>
  <si>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</si>
  <si>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</si>
  <si>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</si>
  <si>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</si>
  <si>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</si>
  <si>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</si>
  <si>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</si>
  <si>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</si>
  <si>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</si>
  <si>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</si>
  <si>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</si>
  <si>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</si>
  <si>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</si>
  <si>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</si>
  <si>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</si>
  <si>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</si>
  <si>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</si>
  <si>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</si>
  <si>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</si>
  <si>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</si>
  <si>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</si>
  <si>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</si>
  <si>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</si>
  <si>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</si>
  <si>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</si>
  <si>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</si>
  <si>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</si>
  <si>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</si>
  <si>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</si>
  <si>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</si>
  <si>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</si>
  <si>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</si>
  <si>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</si>
  <si>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</si>
  <si>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</si>
  <si>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</si>
  <si>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</si>
  <si>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</si>
  <si>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</si>
  <si>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</si>
  <si>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</si>
  <si>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</si>
  <si>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</si>
  <si>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</si>
  <si>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</si>
  <si>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</si>
  <si>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</si>
  <si>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</si>
  <si>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</si>
  <si>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</si>
  <si>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</si>
  <si>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</si>
  <si>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</si>
  <si>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</si>
  <si>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</si>
  <si>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</si>
  <si>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</si>
  <si>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</si>
  <si>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</si>
  <si>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</si>
  <si>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</si>
  <si>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</si>
  <si>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</si>
  <si>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</si>
  <si>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</si>
  <si>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</si>
  <si>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</si>
  <si>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</si>
  <si>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</si>
  <si>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</si>
  <si>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</si>
  <si>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</si>
  <si>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</si>
  <si>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</si>
  <si>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</si>
  <si>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</si>
  <si>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</si>
  <si>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</si>
  <si>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</si>
  <si>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</si>
  <si>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</si>
  <si>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</si>
  <si>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</si>
  <si>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</si>
  <si>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</si>
  <si>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</si>
  <si>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</si>
  <si>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</si>
  <si>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</si>
  <si>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</si>
  <si>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</si>
  <si>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</si>
  <si>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</si>
  <si>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</si>
  <si>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</si>
  <si>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</si>
  <si>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</si>
  <si>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</si>
  <si>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</si>
  <si>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</si>
  <si>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</si>
  <si>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</si>
  <si>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</si>
  <si>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</si>
  <si>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</si>
  <si>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</si>
  <si>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</si>
  <si>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</si>
  <si>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</si>
  <si>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</si>
  <si>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</si>
  <si>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</si>
  <si>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</si>
  <si>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</si>
  <si>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</si>
  <si>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</si>
  <si>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</si>
  <si>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</si>
  <si>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</si>
  <si>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</si>
  <si>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</si>
  <si>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</si>
  <si>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</si>
  <si>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</si>
  <si>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</si>
  <si>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</si>
  <si>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</si>
  <si>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</si>
  <si>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</si>
  <si>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</si>
  <si>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</si>
  <si>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</si>
  <si>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</si>
  <si>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</si>
  <si>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</si>
  <si>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</si>
  <si>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</si>
  <si>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</si>
  <si>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</si>
  <si>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</si>
  <si>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</si>
  <si>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</si>
  <si>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</si>
  <si>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</si>
  <si>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</si>
  <si>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</si>
  <si>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</si>
  <si>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</si>
  <si>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</si>
  <si>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</si>
  <si>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</si>
  <si>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</si>
  <si>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</si>
  <si>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</si>
  <si>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</si>
  <si>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</si>
  <si>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</si>
  <si>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</si>
  <si>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</si>
  <si>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</si>
  <si>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</si>
  <si>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</si>
  <si>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</si>
  <si>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</si>
  <si>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</si>
  <si>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</si>
  <si>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</si>
  <si>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</si>
  <si>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</si>
  <si>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</si>
  <si>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</si>
  <si>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</si>
  <si>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</si>
  <si>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</si>
  <si>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</si>
  <si>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</si>
  <si>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</si>
  <si>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</si>
  <si>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</si>
  <si>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</si>
  <si>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</si>
  <si>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</si>
  <si>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</si>
  <si>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</si>
  <si>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</si>
  <si>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</si>
  <si>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</si>
  <si>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</si>
  <si>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</si>
  <si>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</si>
  <si>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</si>
  <si>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</si>
  <si>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</si>
  <si>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</si>
  <si>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</si>
  <si>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</si>
  <si>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</si>
  <si>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</si>
  <si>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</si>
  <si>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</si>
  <si>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</si>
  <si>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</si>
  <si>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</si>
  <si>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</si>
  <si>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</si>
  <si>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</si>
  <si>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</si>
  <si>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</si>
  <si>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</si>
  <si>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</si>
  <si>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</si>
  <si>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</si>
  <si>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</si>
  <si>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</si>
  <si>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</si>
  <si>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</si>
  <si>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</si>
  <si>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</si>
  <si>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</si>
  <si>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</si>
  <si>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</si>
  <si>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</si>
  <si>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</si>
  <si>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</si>
  <si>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</si>
  <si>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</si>
  <si>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</si>
  <si>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</si>
  <si>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</si>
  <si>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</si>
  <si>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</si>
  <si>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</si>
  <si>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</si>
  <si>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</si>
  <si>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</si>
  <si>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</si>
  <si>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</si>
  <si>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</si>
  <si>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</si>
  <si>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</si>
  <si>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</si>
  <si>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</si>
  <si>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</si>
  <si>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</si>
  <si>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</si>
  <si>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</si>
  <si>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</si>
  <si>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</si>
  <si>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</si>
  <si>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</si>
  <si>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</si>
  <si>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</si>
  <si>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</si>
  <si>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</si>
  <si>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</si>
  <si>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</si>
  <si>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</si>
  <si>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</si>
  <si>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</si>
  <si>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</si>
  <si>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</si>
  <si>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</si>
  <si>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</si>
  <si>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</si>
  <si>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</si>
  <si>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</si>
  <si>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</si>
  <si>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</si>
  <si>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</si>
  <si>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</si>
  <si>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</si>
  <si>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</si>
  <si>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</si>
  <si>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</si>
  <si>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</si>
  <si>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</si>
  <si>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</si>
  <si>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</si>
  <si>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</si>
  <si>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</si>
  <si>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</si>
  <si>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</si>
  <si>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</si>
  <si>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</si>
  <si>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</si>
  <si>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</si>
  <si>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</si>
  <si>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</si>
  <si>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</si>
  <si>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</si>
  <si>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</si>
  <si>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</si>
  <si>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</si>
  <si>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</si>
  <si>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</si>
  <si>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</si>
  <si>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</si>
  <si>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</si>
  <si>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</si>
  <si>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</si>
  <si>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</si>
  <si>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</si>
  <si>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</si>
  <si>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</si>
  <si>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</si>
  <si>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</si>
  <si>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</si>
  <si>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</si>
  <si>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</si>
  <si>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</si>
  <si>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</si>
  <si>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</si>
  <si>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</si>
  <si>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</si>
  <si>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</si>
  <si>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</si>
  <si>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</si>
  <si>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</si>
  <si>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</si>
  <si>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</si>
  <si>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</si>
  <si>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</si>
  <si>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</si>
  <si>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</si>
  <si>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</si>
  <si>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</si>
  <si>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</si>
  <si>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</si>
  <si>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</si>
  <si>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</si>
  <si>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</si>
  <si>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</si>
  <si>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</si>
  <si>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</si>
  <si>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</si>
  <si>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</si>
  <si>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</si>
  <si>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</si>
  <si>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</si>
  <si>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</si>
  <si>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</si>
  <si>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</si>
  <si>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</si>
  <si>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</si>
  <si>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</si>
  <si>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</si>
  <si>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</si>
  <si>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</si>
  <si>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</si>
  <si>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</si>
  <si>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</si>
  <si>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</si>
  <si>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</si>
  <si>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</si>
  <si>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</si>
  <si>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</si>
  <si>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</si>
  <si>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</si>
  <si>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</si>
  <si>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</si>
  <si>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</si>
  <si>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</si>
  <si>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</si>
  <si>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</si>
  <si>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</si>
  <si>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</si>
  <si>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</si>
  <si>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</si>
  <si>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</si>
  <si>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</si>
  <si>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</si>
  <si>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</si>
  <si>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</si>
  <si>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</si>
  <si>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</si>
  <si>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</si>
  <si>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</si>
  <si>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</si>
  <si>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</si>
  <si>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</si>
  <si>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</si>
  <si>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</si>
  <si>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</si>
  <si>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</si>
  <si>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</si>
  <si>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</si>
  <si>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</si>
  <si>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</si>
  <si>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</si>
  <si>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</si>
  <si>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</si>
  <si>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</si>
  <si>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</si>
  <si>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</si>
  <si>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</si>
  <si>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</si>
  <si>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</si>
  <si>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</si>
  <si>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</si>
  <si>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</si>
  <si>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</si>
  <si>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</si>
  <si>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</si>
  <si>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</si>
  <si>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</si>
  <si>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</si>
  <si>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</si>
  <si>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</si>
  <si>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</si>
  <si>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</si>
  <si>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</si>
  <si>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</si>
  <si>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</si>
  <si>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</si>
  <si>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</si>
  <si>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</si>
  <si>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</si>
  <si>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</si>
  <si>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</si>
  <si>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</si>
  <si>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</si>
  <si>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</si>
  <si>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</si>
  <si>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</si>
  <si>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</si>
  <si>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</si>
  <si>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</si>
  <si>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</si>
  <si>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</si>
  <si>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</si>
  <si>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</si>
  <si>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</si>
  <si>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</si>
  <si>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</si>
  <si>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</si>
  <si>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</si>
  <si>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</si>
  <si>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</si>
  <si>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</si>
  <si>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</si>
  <si>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</si>
  <si>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</si>
  <si>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</si>
  <si>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</si>
  <si>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</si>
  <si>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</si>
  <si>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</si>
  <si>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</si>
  <si>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</si>
  <si>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</si>
  <si>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</si>
  <si>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</si>
  <si>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</si>
  <si>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</si>
  <si>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</si>
  <si>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</si>
  <si>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</si>
  <si>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</si>
  <si>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</si>
  <si>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</si>
  <si>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</si>
  <si>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</si>
  <si>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</si>
  <si>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</si>
  <si>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</si>
  <si>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</si>
  <si>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</si>
  <si>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</si>
  <si>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</si>
  <si>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</si>
  <si>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</si>
  <si>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</si>
  <si>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</si>
  <si>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</si>
  <si>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</si>
  <si>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</si>
  <si>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</si>
  <si>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</si>
  <si>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</si>
  <si>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</si>
  <si>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</si>
  <si>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</si>
  <si>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</si>
  <si>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</si>
  <si>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</si>
  <si>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</si>
  <si>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</si>
  <si>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</si>
  <si>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</si>
  <si>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</si>
  <si>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</si>
  <si>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</si>
  <si>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</si>
  <si>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</si>
  <si>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</si>
  <si>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</si>
  <si>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</si>
  <si>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</si>
  <si>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</si>
  <si>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</si>
  <si>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</si>
  <si>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</si>
  <si>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</si>
  <si>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</si>
  <si>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</si>
  <si>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</si>
  <si>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</si>
  <si>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</si>
  <si>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</si>
  <si>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</si>
  <si>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</si>
  <si>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</si>
  <si>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</si>
  <si>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</si>
  <si>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</si>
  <si>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</si>
  <si>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</si>
  <si>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</si>
  <si>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</si>
  <si>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</si>
  <si>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</si>
  <si>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</si>
  <si>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</si>
  <si>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</si>
  <si>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</si>
  <si>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</si>
  <si>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</si>
  <si>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</si>
  <si>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</si>
  <si>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</si>
  <si>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</si>
  <si>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</si>
  <si>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</si>
  <si>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</si>
  <si>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</si>
  <si>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</si>
  <si>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</si>
  <si>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</si>
  <si>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</si>
  <si>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</si>
  <si>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</si>
  <si>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</si>
  <si>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</si>
  <si>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</si>
  <si>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</si>
  <si>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</si>
  <si>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</si>
  <si>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</si>
  <si>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</si>
  <si>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</si>
  <si>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</si>
  <si>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</si>
  <si>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</si>
  <si>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</si>
  <si>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</si>
  <si>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</si>
  <si>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</si>
  <si>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</si>
  <si>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</si>
  <si>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</si>
  <si>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</si>
  <si>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</si>
  <si>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</si>
  <si>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</si>
  <si>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</si>
  <si>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</si>
  <si>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</si>
  <si>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</si>
  <si>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</si>
  <si>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</si>
  <si>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</si>
  <si>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</si>
  <si>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</si>
  <si>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</si>
  <si>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</si>
  <si>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</si>
  <si>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</si>
  <si>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</si>
  <si>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</si>
  <si>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</si>
  <si>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</si>
  <si>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</si>
  <si>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</si>
  <si>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</si>
  <si>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</si>
  <si>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</si>
  <si>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</si>
  <si>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</si>
  <si>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</si>
  <si>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</si>
  <si>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</si>
  <si>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</si>
  <si>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</si>
  <si>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</si>
  <si>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</si>
  <si>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</si>
  <si>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</si>
  <si>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</si>
  <si>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</si>
  <si>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</si>
  <si>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</si>
  <si>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</si>
  <si>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</si>
  <si>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</si>
  <si>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</si>
  <si>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</si>
  <si>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</si>
  <si>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</si>
  <si>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</si>
  <si>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</si>
  <si>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</si>
  <si>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</si>
  <si>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</si>
  <si>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</si>
  <si>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</si>
  <si>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</si>
  <si>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</si>
  <si>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</si>
  <si>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</si>
  <si>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</si>
  <si>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</si>
  <si>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</si>
  <si>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</si>
  <si>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</si>
  <si>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</si>
  <si>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</si>
  <si>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</si>
  <si>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</si>
  <si>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</si>
  <si>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</si>
  <si>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</si>
  <si>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</si>
  <si>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</si>
  <si>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</si>
  <si>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</si>
  <si>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</si>
  <si>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</si>
  <si>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</si>
  <si>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</si>
  <si>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</si>
  <si>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</si>
  <si>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</si>
  <si>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</si>
  <si>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</si>
  <si>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</si>
  <si>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</si>
  <si>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</si>
  <si>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</si>
  <si>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</si>
  <si>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</si>
  <si>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</si>
  <si>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</si>
  <si>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</si>
  <si>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</si>
  <si>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</si>
  <si>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</si>
  <si>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</si>
  <si>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</si>
  <si>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</si>
  <si>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</si>
  <si>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</si>
  <si>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</si>
  <si>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</si>
  <si>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</si>
  <si>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</si>
  <si>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</si>
  <si>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</si>
  <si>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</si>
  <si>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</si>
  <si>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</si>
  <si>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</si>
  <si>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</si>
  <si>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</si>
  <si>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</si>
  <si>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</si>
  <si>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</si>
  <si>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</si>
  <si>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</si>
  <si>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</si>
  <si>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</si>
  <si>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</si>
  <si>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</si>
  <si>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</si>
  <si>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</si>
  <si>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</si>
  <si>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</si>
  <si>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</si>
  <si>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</si>
  <si>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</si>
  <si>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</si>
  <si>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</si>
  <si>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</si>
  <si>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</si>
  <si>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</si>
  <si>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</si>
  <si>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</si>
  <si>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</si>
  <si>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</si>
  <si>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</si>
  <si>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</si>
  <si>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</si>
  <si>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</si>
  <si>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</si>
  <si>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</si>
  <si>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</si>
  <si>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</si>
  <si>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</si>
  <si>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</si>
  <si>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</si>
  <si>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</si>
  <si>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</si>
  <si>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</si>
  <si>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</si>
  <si>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</si>
  <si>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</si>
  <si>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</si>
  <si>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</si>
  <si>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</si>
  <si>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</si>
  <si>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</si>
  <si>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</si>
  <si>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</si>
  <si>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</si>
  <si>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</si>
  <si>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</si>
  <si>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</si>
  <si>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</si>
  <si>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</si>
  <si>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</si>
  <si>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</si>
  <si>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</si>
  <si>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</si>
  <si>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</si>
  <si>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</si>
  <si>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</si>
  <si>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</si>
  <si>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</si>
  <si>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</si>
  <si>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</si>
  <si>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</si>
  <si>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</si>
  <si>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</si>
  <si>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</si>
  <si>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</si>
  <si>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</si>
  <si>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</si>
  <si>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</si>
  <si>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</si>
  <si>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</si>
  <si>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</si>
  <si>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</si>
  <si>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</si>
  <si>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</si>
  <si>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</si>
  <si>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</si>
  <si>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</si>
  <si>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</si>
  <si>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</si>
  <si>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</si>
  <si>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</si>
  <si>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</si>
  <si>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</si>
  <si>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</si>
  <si>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</si>
  <si>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</si>
  <si>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</si>
  <si>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</si>
  <si>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</si>
  <si>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</si>
  <si>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</si>
  <si>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</si>
  <si>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</si>
  <si>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</si>
  <si>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</si>
  <si>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</si>
  <si>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</si>
  <si>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</si>
  <si>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</si>
  <si>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</si>
  <si>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</si>
  <si>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</si>
  <si>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</si>
  <si>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</si>
  <si>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</si>
  <si>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</si>
  <si>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</si>
  <si>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</si>
  <si>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</si>
  <si>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</si>
  <si>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</si>
  <si>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</si>
  <si>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</si>
  <si>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</si>
  <si>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</si>
  <si>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</si>
  <si>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</si>
  <si>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</si>
  <si>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</si>
  <si>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</si>
  <si>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</si>
  <si>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</si>
  <si>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</si>
  <si>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</si>
  <si>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</si>
  <si>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</si>
  <si>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</si>
  <si>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</si>
  <si>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</si>
  <si>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</si>
  <si>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</si>
  <si>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</si>
  <si>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</si>
  <si>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</si>
  <si>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</si>
  <si>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</si>
  <si>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</si>
  <si>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</si>
  <si>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</si>
  <si>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</si>
  <si>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</si>
  <si>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</si>
  <si>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</si>
  <si>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</si>
  <si>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</si>
  <si>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</si>
  <si>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</si>
  <si>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</si>
  <si>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</si>
  <si>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</si>
  <si>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</si>
  <si>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</si>
  <si>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</si>
  <si>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</si>
  <si>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</si>
  <si>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</si>
  <si>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</si>
  <si>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</si>
  <si>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</si>
  <si>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</si>
  <si>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</si>
  <si>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</si>
  <si>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</si>
  <si>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</si>
  <si>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</si>
  <si>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</si>
  <si>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</si>
  <si>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</si>
  <si>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</si>
  <si>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</si>
  <si>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</si>
  <si>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</si>
  <si>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</si>
  <si>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</si>
  <si>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</si>
  <si>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</si>
  <si>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</si>
  <si>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</si>
  <si>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</si>
  <si>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</si>
  <si>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</si>
  <si>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</si>
  <si>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</si>
  <si>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</si>
  <si>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</si>
  <si>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</si>
  <si>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</si>
  <si>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</si>
  <si>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</si>
  <si>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</si>
  <si>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</si>
  <si>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</si>
  <si>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</si>
  <si>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</si>
  <si>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</si>
  <si>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</si>
  <si>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</si>
  <si>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</si>
  <si>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</si>
  <si>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</si>
  <si>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</si>
  <si>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</si>
  <si>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</si>
  <si>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</si>
  <si>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</si>
  <si>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</si>
  <si>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</si>
  <si>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</si>
  <si>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</si>
  <si>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</si>
  <si>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</si>
  <si>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</si>
  <si>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</si>
  <si>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</si>
  <si>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</si>
  <si>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</si>
  <si>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</si>
  <si>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</si>
  <si>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</si>
  <si>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</si>
  <si>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</si>
  <si>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</si>
  <si>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</si>
  <si>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</si>
  <si>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</si>
  <si>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</si>
  <si>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</si>
  <si>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</si>
  <si>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</si>
  <si>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</si>
  <si>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</si>
  <si>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</si>
  <si>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</si>
  <si>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</si>
  <si>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</si>
  <si>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</si>
  <si>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</si>
  <si>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</si>
  <si>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</si>
  <si>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</si>
  <si>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</si>
  <si>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</si>
  <si>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</si>
  <si>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</si>
  <si>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</si>
  <si>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</si>
  <si>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</si>
  <si>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</si>
  <si>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</si>
  <si>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</si>
  <si>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</si>
  <si>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</si>
  <si>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</si>
  <si>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</si>
  <si>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</si>
  <si>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</si>
  <si>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</si>
  <si>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</si>
  <si>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</si>
  <si>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</si>
  <si>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</si>
  <si>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</si>
  <si>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</si>
  <si>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</si>
  <si>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</si>
  <si>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</si>
  <si>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</si>
  <si>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</si>
  <si>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</si>
  <si>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</si>
  <si>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</si>
  <si>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</si>
  <si>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</si>
  <si>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</si>
  <si>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</si>
  <si>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</si>
  <si>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</si>
  <si>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</si>
  <si>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</si>
  <si>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</si>
  <si>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</si>
  <si>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</si>
  <si>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</si>
  <si>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</si>
  <si>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</si>
  <si>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</si>
  <si>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</si>
  <si>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</si>
  <si>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</si>
  <si>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</si>
  <si>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</si>
  <si>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</si>
  <si>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</si>
  <si>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</si>
  <si>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</si>
  <si>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</si>
  <si>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</si>
  <si>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</si>
  <si>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</si>
  <si>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</si>
  <si>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</si>
  <si>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</si>
  <si>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</si>
  <si>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</si>
  <si>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</si>
  <si>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</si>
  <si>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</si>
  <si>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</si>
  <si>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</si>
  <si>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</si>
  <si>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</si>
  <si>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</si>
  <si>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</si>
  <si>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</si>
  <si>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</si>
  <si>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</si>
  <si>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</si>
  <si>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</si>
  <si>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</si>
  <si>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</si>
  <si>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</si>
  <si>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</si>
  <si>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</si>
  <si>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</si>
  <si>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</si>
  <si>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</si>
  <si>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</si>
  <si>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</si>
  <si>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</si>
  <si>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</si>
  <si>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</si>
  <si>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</si>
  <si>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</si>
  <si>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</si>
  <si>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</si>
  <si>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</si>
  <si>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</si>
  <si>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</si>
  <si>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</si>
  <si>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</si>
  <si>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</si>
  <si>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</si>
  <si>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</si>
  <si>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</si>
  <si>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</si>
  <si>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</si>
  <si>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</si>
  <si>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</si>
  <si>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</si>
  <si>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</si>
  <si>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</si>
  <si>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</si>
  <si>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</si>
  <si>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</si>
  <si>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</si>
  <si>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</si>
  <si>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</si>
  <si>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</si>
  <si>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</si>
  <si>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</si>
  <si>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</si>
  <si>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</si>
  <si>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</si>
  <si>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</si>
  <si>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</si>
  <si>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</si>
  <si>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</si>
  <si>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</si>
  <si>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</si>
  <si>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</si>
  <si>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</si>
  <si>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</si>
  <si>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</si>
  <si>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</si>
  <si>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</si>
  <si>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</si>
  <si>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</si>
  <si>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</si>
  <si>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</si>
  <si>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</si>
  <si>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</si>
  <si>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</si>
  <si>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</si>
  <si>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</si>
  <si>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</si>
  <si>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</si>
  <si>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</si>
  <si>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</si>
  <si>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</si>
  <si>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</si>
  <si>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</si>
  <si>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</si>
  <si>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</si>
  <si>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</si>
  <si>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</si>
  <si>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</si>
  <si>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</si>
  <si>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</si>
  <si>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</si>
  <si>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</si>
  <si>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</si>
  <si>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</si>
  <si>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</si>
  <si>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</si>
  <si>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</si>
  <si>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</si>
  <si>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</si>
  <si>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</si>
  <si>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</si>
  <si>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</si>
  <si>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</si>
  <si>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</si>
  <si>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</si>
  <si>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</si>
  <si>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</si>
  <si>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</si>
  <si>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</si>
  <si>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</si>
  <si>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</si>
  <si>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</si>
  <si>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</si>
  <si>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</si>
  <si>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</si>
  <si>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</si>
  <si>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</si>
  <si>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</si>
  <si>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</si>
  <si>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</si>
  <si>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</si>
  <si>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</si>
  <si>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</si>
  <si>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</si>
  <si>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</si>
  <si>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</si>
  <si>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</si>
  <si>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</si>
  <si>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</si>
  <si>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</si>
  <si>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</si>
  <si>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</si>
  <si>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</si>
  <si>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</si>
  <si>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</si>
  <si>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</si>
  <si>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</si>
  <si>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</si>
  <si>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</si>
  <si>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</si>
  <si>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</si>
  <si>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</si>
  <si>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</si>
  <si>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</si>
  <si>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</si>
  <si>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</si>
  <si>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</si>
  <si>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</si>
  <si>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</si>
  <si>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</si>
  <si>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</si>
  <si>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</si>
  <si>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</si>
  <si>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</si>
  <si>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</si>
  <si>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</si>
  <si>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</si>
  <si>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</si>
  <si>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</si>
  <si>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</si>
  <si>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</si>
  <si>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</si>
  <si>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</si>
  <si>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</si>
  <si>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</si>
  <si>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</si>
  <si>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</si>
  <si>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</si>
  <si>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</si>
  <si>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</si>
  <si>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</si>
  <si>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</si>
  <si>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</si>
  <si>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</si>
  <si>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</si>
  <si>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</si>
  <si>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</si>
  <si>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</si>
  <si>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</si>
  <si>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</si>
  <si>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</si>
  <si>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</si>
  <si>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</si>
  <si>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</si>
  <si>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</si>
  <si>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</si>
  <si>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</si>
  <si>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</si>
  <si>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</si>
  <si>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</si>
  <si>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</si>
  <si>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</si>
  <si>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</si>
  <si>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</si>
  <si>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</si>
  <si>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</si>
  <si>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</si>
  <si>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</si>
  <si>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</si>
  <si>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</si>
  <si>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</si>
  <si>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</si>
  <si>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</si>
  <si>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</si>
  <si>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</si>
  <si>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</si>
  <si>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</si>
  <si>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</si>
  <si>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</si>
  <si>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</si>
  <si>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</si>
  <si>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</si>
  <si>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</si>
  <si>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</si>
  <si>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</si>
  <si>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</si>
  <si>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</si>
  <si>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</si>
  <si>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</si>
  <si>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</si>
  <si>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</si>
  <si>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</si>
  <si>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</si>
  <si>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</si>
  <si>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</si>
  <si>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</si>
  <si>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</si>
  <si>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</si>
  <si>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</si>
  <si>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</si>
  <si>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</si>
  <si>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</si>
  <si>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</si>
  <si>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</si>
  <si>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</si>
  <si>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</si>
  <si>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</si>
  <si>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</si>
  <si>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</si>
  <si>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</si>
  <si>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</si>
  <si>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</si>
  <si>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</si>
  <si>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</si>
  <si>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</si>
  <si>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</si>
  <si>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</si>
  <si>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</si>
  <si>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</si>
  <si>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</si>
  <si>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</si>
  <si>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</si>
  <si>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</si>
  <si>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</si>
  <si>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</si>
  <si>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</si>
  <si>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</si>
  <si>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</si>
  <si>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</si>
  <si>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</si>
  <si>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</si>
  <si>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</si>
  <si>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</si>
  <si>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</si>
  <si>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</si>
  <si>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</si>
  <si>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</si>
  <si>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</si>
  <si>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</si>
  <si>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</si>
  <si>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</si>
  <si>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</si>
  <si>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</si>
  <si>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</si>
  <si>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</si>
  <si>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</si>
  <si>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</si>
  <si>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</si>
  <si>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</si>
  <si>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</si>
  <si>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</si>
  <si>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</si>
  <si>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</si>
  <si>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</si>
  <si>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</si>
  <si>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</si>
  <si>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</si>
  <si>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</si>
  <si>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</si>
  <si>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</si>
  <si>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</si>
  <si>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</si>
  <si>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</si>
  <si>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</si>
  <si>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</si>
  <si>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</si>
  <si>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</si>
  <si>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</si>
  <si>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</si>
  <si>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</si>
  <si>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</si>
  <si>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</si>
  <si>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</si>
  <si>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</si>
  <si>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</si>
  <si>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</si>
  <si>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</si>
  <si>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</si>
  <si>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</si>
  <si>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</si>
  <si>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</si>
  <si>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</si>
  <si>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</si>
  <si>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</si>
  <si>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</si>
  <si>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</si>
  <si>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</si>
  <si>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</si>
  <si>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</si>
  <si>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</si>
  <si>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</si>
  <si>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</si>
  <si>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</si>
  <si>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</si>
  <si>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</si>
  <si>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</si>
  <si>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</si>
  <si>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</si>
  <si>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</si>
  <si>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</si>
  <si>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</si>
  <si>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</si>
  <si>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</si>
  <si>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</si>
  <si>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</si>
  <si>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</si>
  <si>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</si>
  <si>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</si>
  <si>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</si>
  <si>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</si>
  <si>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</si>
  <si>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</si>
  <si>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</si>
  <si>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</si>
  <si>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</si>
  <si>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</si>
  <si>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</si>
  <si>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</si>
  <si>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</si>
  <si>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</si>
  <si>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</si>
  <si>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</si>
  <si>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</si>
  <si>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</si>
  <si>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</si>
  <si>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</si>
  <si>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</si>
  <si>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</si>
  <si>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</si>
  <si>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</si>
  <si>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</si>
  <si>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</si>
  <si>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</si>
  <si>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</si>
  <si>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</si>
  <si>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</si>
  <si>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</si>
  <si>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</si>
  <si>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</si>
  <si>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</si>
  <si>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</si>
  <si>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</si>
  <si>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</si>
  <si>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</si>
  <si>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</si>
  <si>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</si>
  <si>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</si>
  <si>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</si>
  <si>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</si>
  <si>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</si>
  <si>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</si>
  <si>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</si>
  <si>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</si>
  <si>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</si>
  <si>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</si>
  <si>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</si>
  <si>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</si>
  <si>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</si>
  <si>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</si>
  <si>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</si>
  <si>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</si>
  <si>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</si>
  <si>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</si>
  <si>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</si>
  <si>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</si>
  <si>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</si>
  <si>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</si>
  <si>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</si>
  <si>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</si>
  <si>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</si>
  <si>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</si>
  <si>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</si>
  <si>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</si>
  <si>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</si>
  <si>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</si>
  <si>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</si>
  <si>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</si>
  <si>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</si>
  <si>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</si>
  <si>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</si>
  <si>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</si>
  <si>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</si>
  <si>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</si>
  <si>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</si>
  <si>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</si>
  <si>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</si>
  <si>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</si>
  <si>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</si>
  <si>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</si>
  <si>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</si>
  <si>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</si>
  <si>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</si>
  <si>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</si>
  <si>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</si>
  <si>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</si>
  <si>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</si>
  <si>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</si>
  <si>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</si>
  <si>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</si>
  <si>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</si>
  <si>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</si>
  <si>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</si>
  <si>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</si>
  <si>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</si>
  <si>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</si>
  <si>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</si>
  <si>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</si>
  <si>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</si>
  <si>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</si>
  <si>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</si>
  <si>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</si>
  <si>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</si>
  <si>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</si>
  <si>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</si>
  <si>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</si>
  <si>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</si>
  <si>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</si>
  <si>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</si>
  <si>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</si>
  <si>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</si>
  <si>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</si>
  <si>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</si>
  <si>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</si>
  <si>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</si>
  <si>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</si>
  <si>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</si>
  <si>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</si>
  <si>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</si>
  <si>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</si>
  <si>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</si>
  <si>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</si>
  <si>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</si>
  <si>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</si>
  <si>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</si>
  <si>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</si>
  <si>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</si>
  <si>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</si>
  <si>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</si>
  <si>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</si>
  <si>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</si>
  <si>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</si>
  <si>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</si>
  <si>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</si>
  <si>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</si>
  <si>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</si>
  <si>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</si>
  <si>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</si>
  <si>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</si>
  <si>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</si>
  <si>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</si>
  <si>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</si>
  <si>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</si>
  <si>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</si>
  <si>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</si>
  <si>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</si>
  <si>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</si>
  <si>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</si>
  <si>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</si>
  <si>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</si>
  <si>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</si>
  <si>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</si>
  <si>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</si>
  <si>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</si>
  <si>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</si>
  <si>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</si>
  <si>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</si>
  <si>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</si>
  <si>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</si>
  <si>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</si>
  <si>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</si>
  <si>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</si>
  <si>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</si>
  <si>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</si>
  <si>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</si>
  <si>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</si>
  <si>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</si>
  <si>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</si>
  <si>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</si>
  <si>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</si>
  <si>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</si>
  <si>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</si>
  <si>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</si>
  <si>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</si>
  <si>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</si>
  <si>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</si>
  <si>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</si>
  <si>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</si>
  <si>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</si>
  <si>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</si>
  <si>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</si>
  <si>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</si>
  <si>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</si>
  <si>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</si>
  <si>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</si>
  <si>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</si>
  <si>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</si>
  <si>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</si>
  <si>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</si>
  <si>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</si>
  <si>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</si>
  <si>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</si>
  <si>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</si>
  <si>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</si>
  <si>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</si>
  <si>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</si>
  <si>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</si>
  <si>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</si>
  <si>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</si>
  <si>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</si>
  <si>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</si>
  <si>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</si>
  <si>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</si>
  <si>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</si>
  <si>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</si>
  <si>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</si>
  <si>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</si>
  <si>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</si>
  <si>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</si>
  <si>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</si>
  <si>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</si>
  <si>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</si>
  <si>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</si>
  <si>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</si>
  <si>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</si>
  <si>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</si>
  <si>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</si>
  <si>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</si>
  <si>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</si>
  <si>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</si>
  <si>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</si>
  <si>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</si>
  <si>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</si>
  <si>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</si>
  <si>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</si>
  <si>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</si>
  <si>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</si>
  <si>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</si>
  <si>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</si>
  <si>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</si>
  <si>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</si>
  <si>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</si>
  <si>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</si>
  <si>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</si>
  <si>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</si>
  <si>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</si>
  <si>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</si>
  <si>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</si>
  <si>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</si>
  <si>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</si>
  <si>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</si>
  <si>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</si>
  <si>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</si>
  <si>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</si>
  <si>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</si>
  <si>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</si>
  <si>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</si>
  <si>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</si>
  <si>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</si>
  <si>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</si>
  <si>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</si>
  <si>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</si>
  <si>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</si>
  <si>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</si>
  <si>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</si>
  <si>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</si>
  <si>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</si>
  <si>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</si>
  <si>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</si>
  <si>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</si>
  <si>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</si>
  <si>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</si>
  <si>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</si>
  <si>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</si>
  <si>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</si>
  <si>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</si>
  <si>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</si>
  <si>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</si>
  <si>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</si>
  <si>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</si>
  <si>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</si>
  <si>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</si>
  <si>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</si>
  <si>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</si>
  <si>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</si>
  <si>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</si>
  <si>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</si>
  <si>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</si>
  <si>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</si>
  <si>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</si>
  <si>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</si>
  <si>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</si>
  <si>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</si>
  <si>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</si>
  <si>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</si>
  <si>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</si>
  <si>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</si>
  <si>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</si>
  <si>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</si>
  <si>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</si>
  <si>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</si>
  <si>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</si>
  <si>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</si>
  <si>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</si>
  <si>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</si>
  <si>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</si>
  <si>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</si>
  <si>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</si>
  <si>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</si>
  <si>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</si>
  <si>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</si>
  <si>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</si>
  <si>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</si>
  <si>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</si>
  <si>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</si>
  <si>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</si>
  <si>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</si>
  <si>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</si>
  <si>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</si>
  <si>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</si>
  <si>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</si>
  <si>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</si>
  <si>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</si>
  <si>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</si>
  <si>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</si>
  <si>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</si>
  <si>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</si>
  <si>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</si>
  <si>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</si>
  <si>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</si>
  <si>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</si>
  <si>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</si>
  <si>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</si>
  <si>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</si>
  <si>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</si>
  <si>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</si>
  <si>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</si>
  <si>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</si>
  <si>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</si>
  <si>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</si>
  <si>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</si>
  <si>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</si>
  <si>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</si>
  <si>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</si>
  <si>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</si>
  <si>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</si>
  <si>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</si>
  <si>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</si>
  <si>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</si>
  <si>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</si>
  <si>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</si>
  <si>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</si>
  <si>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</si>
  <si>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</si>
  <si>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</si>
  <si>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</si>
  <si>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</si>
  <si>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</si>
  <si>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</si>
  <si>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</si>
  <si>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</si>
  <si>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</si>
  <si>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</si>
  <si>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</si>
  <si>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</si>
  <si>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</si>
  <si>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</si>
  <si>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</si>
  <si>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</si>
  <si>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</si>
  <si>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</si>
  <si>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</si>
  <si>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</si>
  <si>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</si>
  <si>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</si>
  <si>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</si>
  <si>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</si>
  <si>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</si>
  <si>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</si>
  <si>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</si>
  <si>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</si>
  <si>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</si>
  <si>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</si>
  <si>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</si>
  <si>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</si>
  <si>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</si>
  <si>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</si>
  <si>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</si>
  <si>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</si>
  <si>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</si>
  <si>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</si>
  <si>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</si>
  <si>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</si>
  <si>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</si>
  <si>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</si>
  <si>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</si>
  <si>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</si>
  <si>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</si>
  <si>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</si>
  <si>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</si>
  <si>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</si>
  <si>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</si>
  <si>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</si>
  <si>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</si>
  <si>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</si>
  <si>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</si>
  <si>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</si>
  <si>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</si>
  <si>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</si>
  <si>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</si>
  <si>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</si>
  <si>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</si>
  <si>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</si>
  <si>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</si>
  <si>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</si>
  <si>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</si>
  <si>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</si>
  <si>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</si>
  <si>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</si>
  <si>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</si>
  <si>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</si>
  <si>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</si>
  <si>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</si>
  <si>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</si>
  <si>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</si>
  <si>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</si>
  <si>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</si>
  <si>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</si>
  <si>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</si>
  <si>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</si>
  <si>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</si>
  <si>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</si>
  <si>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</si>
  <si>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</si>
  <si>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</si>
  <si>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</si>
  <si>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</si>
  <si>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</si>
  <si>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</si>
  <si>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</si>
  <si>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</si>
  <si>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</si>
  <si>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</si>
  <si>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</si>
  <si>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</si>
  <si>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</si>
  <si>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</si>
  <si>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</si>
  <si>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</si>
  <si>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</si>
  <si>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</si>
  <si>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</si>
  <si>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</si>
  <si>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</si>
  <si>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</si>
  <si>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</si>
  <si>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</si>
  <si>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</si>
  <si>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</si>
  <si>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</si>
  <si>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</si>
  <si>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</si>
  <si>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</si>
  <si>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</si>
  <si>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</si>
  <si>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</si>
  <si>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</si>
  <si>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</si>
  <si>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</si>
  <si>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</si>
  <si>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</si>
  <si>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</si>
  <si>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</si>
  <si>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</si>
  <si>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</si>
  <si>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</si>
  <si>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</si>
  <si>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</si>
  <si>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</si>
  <si>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</si>
  <si>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</si>
  <si>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</si>
  <si>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</si>
  <si>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</si>
  <si>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</si>
  <si>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</si>
  <si>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</si>
  <si>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</si>
  <si>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</si>
  <si>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</si>
  <si>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</si>
  <si>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</si>
  <si>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</si>
  <si>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</si>
  <si>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</si>
  <si>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</si>
  <si>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</si>
  <si>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</si>
  <si>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</si>
  <si>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</si>
  <si>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</si>
  <si>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</si>
  <si>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</si>
  <si>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</si>
  <si>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</si>
  <si>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</si>
  <si>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</si>
  <si>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</si>
  <si>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</si>
  <si>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</si>
  <si>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</si>
  <si>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</si>
  <si>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</si>
  <si>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</si>
  <si>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</si>
  <si>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</si>
  <si>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</si>
  <si>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</si>
  <si>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</si>
  <si>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</si>
  <si>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</si>
  <si>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</si>
  <si>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</si>
  <si>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</si>
  <si>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</si>
  <si>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</si>
  <si>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</si>
  <si>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</si>
  <si>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</si>
  <si>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</si>
  <si>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</si>
  <si>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</si>
  <si>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</si>
  <si>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</si>
  <si>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</si>
  <si>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</si>
  <si>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</si>
  <si>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</si>
  <si>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</si>
  <si>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</si>
  <si>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</si>
  <si>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</si>
  <si>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</si>
  <si>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</si>
  <si>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</si>
  <si>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</si>
  <si>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</si>
  <si>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</si>
  <si>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</si>
  <si>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</si>
  <si>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</si>
  <si>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</si>
  <si>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</si>
  <si>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</si>
  <si>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</si>
  <si>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</si>
  <si>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</si>
  <si>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</si>
  <si>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</si>
  <si>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</si>
  <si>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</si>
  <si>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</si>
  <si>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</si>
  <si>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</si>
  <si>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</si>
  <si>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</si>
  <si>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</si>
  <si>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</si>
  <si>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</si>
  <si>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</si>
  <si>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</si>
  <si>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</si>
  <si>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</si>
  <si>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</si>
  <si>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</si>
  <si>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</si>
  <si>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</si>
  <si>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</si>
  <si>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</si>
  <si>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</si>
  <si>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</si>
  <si>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</si>
  <si>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</si>
  <si>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</si>
  <si>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</si>
  <si>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</si>
  <si>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</si>
  <si>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</si>
  <si>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</si>
  <si>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</si>
  <si>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</si>
  <si>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</si>
  <si>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</si>
  <si>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</si>
  <si>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</si>
  <si>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</si>
  <si>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</si>
  <si>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</si>
  <si>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</si>
  <si>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</si>
  <si>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</si>
  <si>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</si>
  <si>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</si>
  <si>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</si>
  <si>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</si>
  <si>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</si>
  <si>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</si>
  <si>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</si>
  <si>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</si>
  <si>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</si>
  <si>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</si>
  <si>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</si>
  <si>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</si>
  <si>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</si>
  <si>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</si>
  <si>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</si>
  <si>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</si>
  <si>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</si>
  <si>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</si>
  <si>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</si>
  <si>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</si>
  <si>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</si>
  <si>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</si>
  <si>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</si>
  <si>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</si>
  <si>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</si>
  <si>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</si>
  <si>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</si>
  <si>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</si>
  <si>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</si>
  <si>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</si>
  <si>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</si>
  <si>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</si>
  <si>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</si>
  <si>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</si>
  <si>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</si>
  <si>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</si>
  <si>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</si>
  <si>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</si>
  <si>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</si>
  <si>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</si>
  <si>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</si>
  <si>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</si>
  <si>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</si>
  <si>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</si>
  <si>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</si>
  <si>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</si>
  <si>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</si>
  <si>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</si>
  <si>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</si>
  <si>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</si>
  <si>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</si>
  <si>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</si>
  <si>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</si>
  <si>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</si>
  <si>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</si>
  <si>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</si>
  <si>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</si>
  <si>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</si>
  <si>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</si>
  <si>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</si>
  <si>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</si>
  <si>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</si>
  <si>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</si>
  <si>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</si>
  <si>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</si>
  <si>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</si>
  <si>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</si>
  <si>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</si>
  <si>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</si>
  <si>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</si>
  <si>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</si>
  <si>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</si>
  <si>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</si>
  <si>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</si>
  <si>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</si>
  <si>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</si>
  <si>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</si>
  <si>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</si>
  <si>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</si>
  <si>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</si>
  <si>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</si>
  <si>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</si>
  <si>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</si>
  <si>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</si>
  <si>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</si>
  <si>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</si>
  <si>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</si>
  <si>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</si>
  <si>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</si>
  <si>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</si>
  <si>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</si>
  <si>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</si>
  <si>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</si>
  <si>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</si>
  <si>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</si>
  <si>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</si>
  <si>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</si>
  <si>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</si>
  <si>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</si>
  <si>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</si>
  <si>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</si>
  <si>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</si>
  <si>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</si>
  <si>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</si>
  <si>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</si>
  <si>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</si>
  <si>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</si>
  <si>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</si>
  <si>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</si>
  <si>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</si>
  <si>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</si>
  <si>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</si>
  <si>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</si>
  <si>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</si>
  <si>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</si>
  <si>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</si>
  <si>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</si>
  <si>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</si>
  <si>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</si>
  <si>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</si>
  <si>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</si>
  <si>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</si>
  <si>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</si>
  <si>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</si>
  <si>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</si>
  <si>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</si>
  <si>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</si>
  <si>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</si>
  <si>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</si>
  <si>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</si>
  <si>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</si>
  <si>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</si>
  <si>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</si>
  <si>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</si>
  <si>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</si>
  <si>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</si>
  <si>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</si>
  <si>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</si>
  <si>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</si>
  <si>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</si>
  <si>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</si>
  <si>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</si>
  <si>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</si>
  <si>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</si>
  <si>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</si>
  <si>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</si>
  <si>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</si>
  <si>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</si>
  <si>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</si>
  <si>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</si>
  <si>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</si>
  <si>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</si>
  <si>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</si>
  <si>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</si>
  <si>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</si>
  <si>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</si>
  <si>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</si>
  <si>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</si>
  <si>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</si>
  <si>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</si>
  <si>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</si>
  <si>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</si>
  <si>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</si>
  <si>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</si>
  <si>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</si>
  <si>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</si>
  <si>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</si>
  <si>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</si>
  <si>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</si>
  <si>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</si>
  <si>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</si>
  <si>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</si>
  <si>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</si>
  <si>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</si>
  <si>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</si>
  <si>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</si>
  <si>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</si>
  <si>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</si>
  <si>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</si>
  <si>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</si>
  <si>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</si>
  <si>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</si>
  <si>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</si>
  <si>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</si>
  <si>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</si>
  <si>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</si>
  <si>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</si>
  <si>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</si>
  <si>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</si>
  <si>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</si>
  <si>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</si>
  <si>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</si>
  <si>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</si>
  <si>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</si>
  <si>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</si>
  <si>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</si>
  <si>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</si>
  <si>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</si>
  <si>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</si>
  <si>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</si>
  <si>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</si>
  <si>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</si>
  <si>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</si>
  <si>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</si>
  <si>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</si>
  <si>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</si>
  <si>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</si>
  <si>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</si>
  <si>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</si>
  <si>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</si>
  <si>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</si>
  <si>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</si>
  <si>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</si>
  <si>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</si>
  <si>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</si>
  <si>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</si>
  <si>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</si>
  <si>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</si>
  <si>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</si>
  <si>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</si>
  <si>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</si>
  <si>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</si>
  <si>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</si>
  <si>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</si>
  <si>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</si>
  <si>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</si>
  <si>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</si>
  <si>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</si>
  <si>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</si>
  <si>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</si>
  <si>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</si>
  <si>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</si>
  <si>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</si>
  <si>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</si>
  <si>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</si>
  <si>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</si>
  <si>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</si>
  <si>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</si>
  <si>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</si>
  <si>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</si>
  <si>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</si>
  <si>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</si>
  <si>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</si>
  <si>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</si>
  <si>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</si>
  <si>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</si>
  <si>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</si>
  <si>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</si>
  <si>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</si>
  <si>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</si>
  <si>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</si>
  <si>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</si>
  <si>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</si>
  <si>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</si>
  <si>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</si>
  <si>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</si>
  <si>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</si>
  <si>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</si>
  <si>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</si>
  <si>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</si>
  <si>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</si>
  <si>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</si>
  <si>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</si>
  <si>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</si>
  <si>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</si>
  <si>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</si>
  <si>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</si>
  <si>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</si>
  <si>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</si>
  <si>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</si>
  <si>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</si>
  <si>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</si>
  <si>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</si>
  <si>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</si>
  <si>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</si>
  <si>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</si>
  <si>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</si>
  <si>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</si>
  <si>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</si>
  <si>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</si>
  <si>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</si>
  <si>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</si>
  <si>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</si>
  <si>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</si>
  <si>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</si>
  <si>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</si>
  <si>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</si>
  <si>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</si>
  <si>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</si>
  <si>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</si>
  <si>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</si>
  <si>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</si>
  <si>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</si>
  <si>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</si>
  <si>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</si>
  <si>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</si>
  <si>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</si>
  <si>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</si>
  <si>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</si>
  <si>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</si>
  <si>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</si>
  <si>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</si>
  <si>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</si>
  <si>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</si>
  <si>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</si>
  <si>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</si>
  <si>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</si>
  <si>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</si>
  <si>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</si>
  <si>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</si>
  <si>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</si>
  <si>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</si>
  <si>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</si>
  <si>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</si>
  <si>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</si>
  <si>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</si>
  <si>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</si>
  <si>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</si>
  <si>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</si>
  <si>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</si>
  <si>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</si>
  <si>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</si>
  <si>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</si>
  <si>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</si>
  <si>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</si>
  <si>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</si>
  <si>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</si>
  <si>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</si>
  <si>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</si>
  <si>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</si>
  <si>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</si>
  <si>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</si>
  <si>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</si>
  <si>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</si>
  <si>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</si>
  <si>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</si>
  <si>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</si>
  <si>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</si>
  <si>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</si>
  <si>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</si>
  <si>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</si>
  <si>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</si>
  <si>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</si>
  <si>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</si>
  <si>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</si>
  <si>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</si>
  <si>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</si>
  <si>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</si>
  <si>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</si>
  <si>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</si>
  <si>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</si>
  <si>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</si>
  <si>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</si>
  <si>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</si>
  <si>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</si>
  <si>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</si>
  <si>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</si>
  <si>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</si>
  <si>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</si>
  <si>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</si>
  <si>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</si>
  <si>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</si>
  <si>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</si>
  <si>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</si>
  <si>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</si>
  <si>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</si>
  <si>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</si>
  <si>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</si>
  <si>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</si>
  <si>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</si>
  <si>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</si>
  <si>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</si>
  <si>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</si>
  <si>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</si>
  <si>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</si>
  <si>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</si>
  <si>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</si>
  <si>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</si>
  <si>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</si>
  <si>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</si>
  <si>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</si>
  <si>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</si>
  <si>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</si>
  <si>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</si>
  <si>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</si>
  <si>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</si>
  <si>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</si>
  <si>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</si>
  <si>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</si>
  <si>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</si>
  <si>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</si>
  <si>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</si>
  <si>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</si>
  <si>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</si>
  <si>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</si>
  <si>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</si>
  <si>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</si>
  <si>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</si>
  <si>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</si>
  <si>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</si>
  <si>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</si>
  <si>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</si>
  <si>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</si>
  <si>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</si>
  <si>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</si>
  <si>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</si>
  <si>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</si>
  <si>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</si>
  <si>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</si>
  <si>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</si>
  <si>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</si>
  <si>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</si>
  <si>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</si>
  <si>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</si>
  <si>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</si>
  <si>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</si>
  <si>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</si>
  <si>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</si>
  <si>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</si>
  <si>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</si>
  <si>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</si>
  <si>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</si>
  <si>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</si>
  <si>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</si>
  <si>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</si>
  <si>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</si>
  <si>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</si>
  <si>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</si>
  <si>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</si>
  <si>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</si>
  <si>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</si>
  <si>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</si>
  <si>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</si>
  <si>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</si>
  <si>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</si>
  <si>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</si>
  <si>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</si>
  <si>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</si>
  <si>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</si>
  <si>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</si>
  <si>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</si>
  <si>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</si>
  <si>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</si>
  <si>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</si>
  <si>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</si>
  <si>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</si>
  <si>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</si>
  <si>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</si>
  <si>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</si>
  <si>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</si>
  <si>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</si>
  <si>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</si>
  <si>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</si>
  <si>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</si>
  <si>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</si>
  <si>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</si>
  <si>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</si>
  <si>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</si>
  <si>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</si>
  <si>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</si>
  <si>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</si>
  <si>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</si>
  <si>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</si>
  <si>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</si>
  <si>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</si>
  <si>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</si>
  <si>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</si>
  <si>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</si>
  <si>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</si>
  <si>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</si>
  <si>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</si>
  <si>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</si>
  <si>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</si>
  <si>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</si>
  <si>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</si>
  <si>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</si>
  <si>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</si>
  <si>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</si>
  <si>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</si>
  <si>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</si>
  <si>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</si>
  <si>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</si>
  <si>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</si>
  <si>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</si>
  <si>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</si>
  <si>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</si>
  <si>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</si>
  <si>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</si>
  <si>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</si>
  <si>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</si>
  <si>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</si>
  <si>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</si>
  <si>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</si>
  <si>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</si>
  <si>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</si>
  <si>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</si>
  <si>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</si>
  <si>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</si>
  <si>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</si>
  <si>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</si>
  <si>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</si>
  <si>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</si>
  <si>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</si>
  <si>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</si>
  <si>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</si>
  <si>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</si>
  <si>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</si>
  <si>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</si>
  <si>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</si>
  <si>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</si>
  <si>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</si>
  <si>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</si>
  <si>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</si>
  <si>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</si>
  <si>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</si>
  <si>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</si>
  <si>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</si>
  <si>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</si>
  <si>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</si>
  <si>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</si>
  <si>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</si>
  <si>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</si>
  <si>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</si>
  <si>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</si>
  <si>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</si>
  <si>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</si>
  <si>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</si>
  <si>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</si>
  <si>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</si>
  <si>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</si>
  <si>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</si>
  <si>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</si>
  <si>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</si>
  <si>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</si>
  <si>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</si>
  <si>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</si>
  <si>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</si>
  <si>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</si>
  <si>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</si>
  <si>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</si>
  <si>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</si>
  <si>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</si>
  <si>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</si>
  <si>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</si>
  <si>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</si>
  <si>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</si>
  <si>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</si>
  <si>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</si>
  <si>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</si>
  <si>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</si>
  <si>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</si>
  <si>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</si>
  <si>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</si>
  <si>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</si>
  <si>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</si>
  <si>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</si>
  <si>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</si>
  <si>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</si>
  <si>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</si>
  <si>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</si>
  <si>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</si>
  <si>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</si>
  <si>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</si>
  <si>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</si>
  <si>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</si>
  <si>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</si>
  <si>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</si>
  <si>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</si>
  <si>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</si>
  <si>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</si>
  <si>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</si>
  <si>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</si>
  <si>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</si>
  <si>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</si>
  <si>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</si>
  <si>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</si>
  <si>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</si>
  <si>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</si>
  <si>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</si>
  <si>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</si>
  <si>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</si>
  <si>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</si>
  <si>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</si>
  <si>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</si>
  <si>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</si>
  <si>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</si>
  <si>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</si>
  <si>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</si>
  <si>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</si>
  <si>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</si>
  <si>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</si>
  <si>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</si>
  <si>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</si>
  <si>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</si>
  <si>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</si>
  <si>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</si>
  <si>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</si>
  <si>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</si>
  <si>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</si>
  <si>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</si>
  <si>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</si>
  <si>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</si>
  <si>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</si>
  <si>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</si>
  <si>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</si>
  <si>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</si>
  <si>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</si>
  <si>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</si>
  <si>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</si>
  <si>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</si>
  <si>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</si>
  <si>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</si>
  <si>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</si>
  <si>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</si>
  <si>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</si>
  <si>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</si>
  <si>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</si>
  <si>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</si>
  <si>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</si>
  <si>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</si>
  <si>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</si>
  <si>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</si>
  <si>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</si>
  <si>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</si>
  <si>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</si>
  <si>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</si>
  <si>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</si>
  <si>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</si>
  <si>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</si>
  <si>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</si>
  <si>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</si>
  <si>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</si>
  <si>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</si>
  <si>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</si>
  <si>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</si>
  <si>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</si>
  <si>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</si>
  <si>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</si>
  <si>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</si>
  <si>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</si>
  <si>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</si>
  <si>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</si>
  <si>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</si>
  <si>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</si>
  <si>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</si>
  <si>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</si>
  <si>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</si>
  <si>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</si>
  <si>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</si>
  <si>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</si>
  <si>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</si>
  <si>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</si>
  <si>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</si>
  <si>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</si>
  <si>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</si>
  <si>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</si>
  <si>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</si>
  <si>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</si>
  <si>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</si>
  <si>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</si>
  <si>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</si>
  <si>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</si>
  <si>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</si>
  <si>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</si>
  <si>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</si>
  <si>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</si>
  <si>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</si>
  <si>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</si>
  <si>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</si>
  <si>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</si>
  <si>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</si>
  <si>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</si>
  <si>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</si>
  <si>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</si>
  <si>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</si>
  <si>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</si>
  <si>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</si>
  <si>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</si>
  <si>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</si>
  <si>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</si>
  <si>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</si>
  <si>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</si>
  <si>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</si>
  <si>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</si>
  <si>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</si>
  <si>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</si>
  <si>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</si>
  <si>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</si>
  <si>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</si>
  <si>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</si>
  <si>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</si>
  <si>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</si>
  <si>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</si>
  <si>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</si>
  <si>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</si>
  <si>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</si>
  <si>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</si>
  <si>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</si>
  <si>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</si>
  <si>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</si>
  <si>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</si>
  <si>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</si>
  <si>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</si>
  <si>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</si>
  <si>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</si>
  <si>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</si>
  <si>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</si>
  <si>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</si>
  <si>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</si>
  <si>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</si>
  <si>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</si>
  <si>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</si>
  <si>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</si>
  <si>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</si>
  <si>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</si>
  <si>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</si>
  <si>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</si>
  <si>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</si>
  <si>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</si>
  <si>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</si>
  <si>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</si>
  <si>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</si>
  <si>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</si>
  <si>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</si>
  <si>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</si>
  <si>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</si>
  <si>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</si>
  <si>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</si>
  <si>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</si>
  <si>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</si>
  <si>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</si>
  <si>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</si>
  <si>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</si>
  <si>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</si>
  <si>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</si>
  <si>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</si>
  <si>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</si>
  <si>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</si>
  <si>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</si>
  <si>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</si>
  <si>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</si>
  <si>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</si>
  <si>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</si>
  <si>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</si>
  <si>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</si>
  <si>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</si>
  <si>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</si>
  <si>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</si>
  <si>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</si>
  <si>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</si>
  <si>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</si>
  <si>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</si>
  <si>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</si>
  <si>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</si>
  <si>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</si>
  <si>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</si>
  <si>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</si>
  <si>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</si>
  <si>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</si>
  <si>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</si>
  <si>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</si>
  <si>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</si>
  <si>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</si>
  <si>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</si>
  <si>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</si>
  <si>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</si>
  <si>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</si>
  <si>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</si>
  <si>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</si>
  <si>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</si>
  <si>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</si>
  <si>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</si>
  <si>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</si>
  <si>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</si>
  <si>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</si>
  <si>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</si>
  <si>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</si>
  <si>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</si>
  <si>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</si>
  <si>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</si>
  <si>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</si>
  <si>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</si>
  <si>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</si>
  <si>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</si>
  <si>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</si>
  <si>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</si>
  <si>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</si>
  <si>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</si>
  <si>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</si>
  <si>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</si>
  <si>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</si>
  <si>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</si>
  <si>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</si>
  <si>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</si>
  <si>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</si>
  <si>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</si>
  <si>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</si>
  <si>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</si>
  <si>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</si>
  <si>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</si>
  <si>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</si>
  <si>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</si>
  <si>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</si>
  <si>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</si>
  <si>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</si>
  <si>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</si>
  <si>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</si>
  <si>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</si>
  <si>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</si>
  <si>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</si>
  <si>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</si>
  <si>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</si>
  <si>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</si>
  <si>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</si>
  <si>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</si>
  <si>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</si>
  <si>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</si>
  <si>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</si>
  <si>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</si>
  <si>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</si>
  <si>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</si>
  <si>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</si>
  <si>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</si>
  <si>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</si>
  <si>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</si>
  <si>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</si>
  <si>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</si>
  <si>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</si>
  <si>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</si>
  <si>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</si>
  <si>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</si>
  <si>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</si>
  <si>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</si>
  <si>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</si>
  <si>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</si>
  <si>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</si>
  <si>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</si>
  <si>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</si>
  <si>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</si>
  <si>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</si>
  <si>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</si>
  <si>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</si>
  <si>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</si>
  <si>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</si>
  <si>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</si>
  <si>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</si>
  <si>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</si>
  <si>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</si>
  <si>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</si>
  <si>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</si>
  <si>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</si>
  <si>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</si>
  <si>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</si>
  <si>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</si>
  <si>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</si>
  <si>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</si>
  <si>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</si>
  <si>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</si>
  <si>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</si>
  <si>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</si>
  <si>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</si>
  <si>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</si>
  <si>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</si>
  <si>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</si>
  <si>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</si>
  <si>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</si>
  <si>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</si>
  <si>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</si>
  <si>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</si>
  <si>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</si>
  <si>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</si>
  <si>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</si>
  <si>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</si>
  <si>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</si>
  <si>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</si>
  <si>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</si>
  <si>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</si>
  <si>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</si>
  <si>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</si>
  <si>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</si>
  <si>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</si>
  <si>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</si>
  <si>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</si>
  <si>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</si>
  <si>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</si>
  <si>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</si>
  <si>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</si>
  <si>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</si>
  <si>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</si>
  <si>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</si>
  <si>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</si>
  <si>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</si>
  <si>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</si>
  <si>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</si>
  <si>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</si>
  <si>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</si>
  <si>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</si>
  <si>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</si>
  <si>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</si>
  <si>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</si>
  <si>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</si>
  <si>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</si>
  <si>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</si>
  <si>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</si>
  <si>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</si>
  <si>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</si>
  <si>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</si>
  <si>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</si>
  <si>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</si>
  <si>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</si>
  <si>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</si>
  <si>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</si>
  <si>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</si>
  <si>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</si>
  <si>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</si>
  <si>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</si>
  <si>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</si>
  <si>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</si>
  <si>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</si>
  <si>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</si>
  <si>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</si>
  <si>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</si>
  <si>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</si>
  <si>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</si>
  <si>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</si>
  <si>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</si>
  <si>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</si>
  <si>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</si>
  <si>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</si>
  <si>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</si>
  <si>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</si>
  <si>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</si>
  <si>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</si>
  <si>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</si>
  <si>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</si>
  <si>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</si>
  <si>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</si>
  <si>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</si>
  <si>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</si>
  <si>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</si>
  <si>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</si>
  <si>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</si>
  <si>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</si>
  <si>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</si>
  <si>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</si>
  <si>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</si>
  <si>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</si>
  <si>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</si>
  <si>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</si>
  <si>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</si>
  <si>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</si>
  <si>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</si>
  <si>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</si>
  <si>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</si>
  <si>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</si>
  <si>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</si>
  <si>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</si>
  <si>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</si>
  <si>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</si>
  <si>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</si>
  <si>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</si>
  <si>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</si>
  <si>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</si>
  <si>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</si>
  <si>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</si>
  <si>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</si>
  <si>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</si>
  <si>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</si>
  <si>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</si>
  <si>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</si>
  <si>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</si>
  <si>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</si>
  <si>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</si>
  <si>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</si>
  <si>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</si>
  <si>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</si>
  <si>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</si>
  <si>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</si>
  <si>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</si>
  <si>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</si>
  <si>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</si>
  <si>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</si>
  <si>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</si>
  <si>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</si>
  <si>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</si>
  <si>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</si>
  <si>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</si>
  <si>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</si>
  <si>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</si>
  <si>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</si>
  <si>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</si>
  <si>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</si>
  <si>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</si>
  <si>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</si>
  <si>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</si>
  <si>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</si>
  <si>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</si>
  <si>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</si>
  <si>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</si>
  <si>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</si>
  <si>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</si>
  <si>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</si>
  <si>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</si>
  <si>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</si>
  <si>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</si>
  <si>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</si>
  <si>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</si>
  <si>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</si>
  <si>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</si>
  <si>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</si>
  <si>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</si>
  <si>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</si>
  <si>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</si>
  <si>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</si>
  <si>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</si>
  <si>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</si>
  <si>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</si>
  <si>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</si>
  <si>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</si>
  <si>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</si>
  <si>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</si>
  <si>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</si>
  <si>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</si>
  <si>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</si>
  <si>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</si>
  <si>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</si>
  <si>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</si>
  <si>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</si>
  <si>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</si>
  <si>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</si>
  <si>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</si>
  <si>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</si>
  <si>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</si>
  <si>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</si>
  <si>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</si>
  <si>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</si>
  <si>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</si>
  <si>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</si>
  <si>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</si>
  <si>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</si>
  <si>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</si>
  <si>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</si>
  <si>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</si>
  <si>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</si>
  <si>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</si>
  <si>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</si>
  <si>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</si>
  <si>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</si>
  <si>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</si>
  <si>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</si>
  <si>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</si>
  <si>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</si>
  <si>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</si>
  <si>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</si>
  <si>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</si>
  <si>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</si>
  <si>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</si>
  <si>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</si>
  <si>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</si>
  <si>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</si>
  <si>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</si>
  <si>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</si>
  <si>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</si>
  <si>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</si>
  <si>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</si>
  <si>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</si>
  <si>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</si>
  <si>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</si>
  <si>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</si>
  <si>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</si>
  <si>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</si>
  <si>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</si>
  <si>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</si>
  <si>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</si>
  <si>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</si>
  <si>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</si>
  <si>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</si>
  <si>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</si>
  <si>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</si>
  <si>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</si>
  <si>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</si>
  <si>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</si>
  <si>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</si>
  <si>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</si>
  <si>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</si>
  <si>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</si>
  <si>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</si>
  <si>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</si>
  <si>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</si>
  <si>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</si>
  <si>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</si>
  <si>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</si>
  <si>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</si>
  <si>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</si>
  <si>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</si>
  <si>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</si>
  <si>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</si>
  <si>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</si>
  <si>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</si>
  <si>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</si>
  <si>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</si>
  <si>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</si>
  <si>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</si>
  <si>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</si>
  <si>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</si>
  <si>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</si>
  <si>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</si>
  <si>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</si>
  <si>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</si>
  <si>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</si>
  <si>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</si>
  <si>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</si>
  <si>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</si>
  <si>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</si>
  <si>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</si>
  <si>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</si>
  <si>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</si>
  <si>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</si>
  <si>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</si>
  <si>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</si>
  <si>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</si>
  <si>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</si>
  <si>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</si>
  <si>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</si>
  <si>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</si>
  <si>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</si>
  <si>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</si>
  <si>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</si>
  <si>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</si>
  <si>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</si>
  <si>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</si>
  <si>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</si>
  <si>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</si>
  <si>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</si>
  <si>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</si>
  <si>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</si>
  <si>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</si>
  <si>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</si>
  <si>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</si>
  <si>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</si>
  <si>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</si>
  <si>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</si>
  <si>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</si>
  <si>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</si>
  <si>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</si>
  <si>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</si>
  <si>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</si>
  <si>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</si>
  <si>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</si>
  <si>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</si>
  <si>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</si>
  <si>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</si>
  <si>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</si>
  <si>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</si>
  <si>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</si>
  <si>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</si>
  <si>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</si>
  <si>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</si>
  <si>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</si>
  <si>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</si>
  <si>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</si>
  <si>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</si>
  <si>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</si>
  <si>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</si>
  <si>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</si>
  <si>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</si>
  <si>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</si>
  <si>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</si>
  <si>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</si>
  <si>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</si>
  <si>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</si>
  <si>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</si>
  <si>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</si>
  <si>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</si>
  <si>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</si>
  <si>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</si>
  <si>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</si>
  <si>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</si>
  <si>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PCM-20251125-00000396</t>
  </si>
  <si>
    <t xml:space="preserve"> team at site ,attempted vandalism case at site DMJR0139
Main Power Cable cut and fence cut  and team trying to restore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</si>
  <si>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</si>
  <si>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</si>
  <si>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</si>
  <si>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</si>
  <si>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</si>
  <si>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</si>
  <si>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</si>
  <si>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</si>
  <si>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</si>
  <si>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</si>
  <si>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</si>
  <si>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</si>
  <si>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</si>
  <si>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</si>
  <si>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</si>
  <si>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</si>
  <si>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</si>
  <si>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</si>
  <si>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</si>
  <si>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</si>
  <si>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</si>
  <si>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</si>
  <si>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</si>
  <si>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</si>
  <si>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</si>
  <si>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</si>
  <si>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</si>
  <si>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</si>
  <si>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</si>
  <si>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</si>
  <si>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</si>
  <si>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</si>
  <si>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</si>
  <si>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</si>
  <si>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</si>
  <si>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</si>
  <si>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</si>
  <si>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</si>
  <si>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</si>
  <si>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</si>
  <si>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</si>
  <si>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</si>
  <si>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</si>
  <si>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</si>
  <si>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</si>
  <si>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</si>
  <si>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</si>
  <si>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</si>
  <si>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</si>
  <si>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</si>
  <si>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</si>
  <si>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</si>
  <si>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</si>
  <si>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</si>
  <si>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</si>
  <si>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</si>
  <si>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</si>
  <si>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</si>
  <si>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</si>
  <si>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</si>
  <si>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</si>
  <si>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</si>
  <si>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</si>
  <si>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</si>
  <si>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</si>
  <si>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</si>
  <si>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</si>
  <si>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</si>
  <si>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</si>
  <si>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</si>
  <si>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</si>
  <si>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</si>
  <si>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</si>
  <si>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</si>
  <si>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</si>
  <si>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</si>
  <si>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</si>
  <si>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</si>
  <si>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</si>
  <si>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</si>
  <si>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</si>
  <si>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</si>
  <si>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</si>
  <si>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</si>
  <si>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</si>
  <si>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&amp;team has car issue and another team dispatched need 100 min</t>
  </si>
  <si>
    <t>no PCM</t>
  </si>
  <si>
    <t>ETA 40 MIN</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</si>
  <si>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</si>
  <si>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</si>
  <si>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</si>
  <si>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</si>
  <si>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</si>
  <si>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</si>
  <si>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</si>
  <si>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</si>
  <si>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</si>
  <si>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</si>
  <si>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</si>
  <si>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PCM-20251125-00000351</t>
  </si>
  <si>
    <t>Team suspected at site or near // Deep desert coverage</t>
  </si>
  <si>
    <t>PCM-20251125-00000554</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</si>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</sst>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3" dataDxfId="172" headerRowBorderDxfId="170" tableBorderDxfId="171" totalsRowBorderDxfId="169">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6" dataDxfId="155" headerRowBorderDxfId="153" tableBorderDxfId="154" totalsRowBorderDxfId="152">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7" totalsRowShown="0" headerRowDxfId="47" dataDxfId="46" headerRowBorderDxfId="44" tableBorderDxfId="45" totalsRowBorderDxfId="43">
  <autoFilter ref="A1:L3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323.41644409722358</v>
      </c>
      <c r="H2" s="76">
        <v>45662.943402777775</v>
      </c>
      <c r="I2" s="59" t="str">
        <f>IFERROR(VLOOKUP(D2,DB!A:F,6,0),"")</f>
        <v>Generator-SG</v>
      </c>
      <c r="J2" s="59" t="str">
        <f>IFERROR(VLOOKUP(D2,DB!A:G,7,0),"")</f>
        <v>Dead</v>
      </c>
      <c r="K2" s="67" t="s">
        <v>39022</v>
      </c>
      <c r="L2" s="65" t="str">
        <f>IFERROR(VLOOKUP(D2,DB!A:I,9,0),"")</f>
        <v>Latis</v>
      </c>
    </row>
    <row r="3" spans="1:15" ht="33.75" customHeight="1">
      <c r="A3" s="128" t="s">
        <v>39023</v>
      </c>
      <c r="B3" s="129" t="str">
        <f>IFERROR(VLOOKUP(D3,DB!A:K,11,0),"")</f>
        <v>R1</v>
      </c>
      <c r="C3" s="129">
        <v>1</v>
      </c>
      <c r="D3" s="127" t="s">
        <v>10025</v>
      </c>
      <c r="E3" s="130" t="s">
        <v>39021</v>
      </c>
      <c r="F3" s="131">
        <v>45986.254976851851</v>
      </c>
      <c r="G3" s="132">
        <f ca="1">IFERROR(NOW()-F3,"-")</f>
        <v>0.10989317129860865</v>
      </c>
      <c r="H3" s="131">
        <v>45986.185196759259</v>
      </c>
      <c r="I3" s="129" t="str">
        <f>IFERROR(VLOOKUP(D3,DB!A:F,6,0),"")</f>
        <v>SCECO</v>
      </c>
      <c r="J3" s="129" t="str">
        <f>IFERROR(VLOOKUP(D3,DB!A:G,7,0),"")</f>
        <v>Dead</v>
      </c>
      <c r="K3" s="133" t="s">
        <v>39024</v>
      </c>
      <c r="L3" s="134" t="str">
        <f>IFERROR(VLOOKUP(D3,DB!A:I,9,0),"")</f>
        <v>Latis</v>
      </c>
    </row>
    <row r="4" spans="1:15" ht="15" customHeight="1">
      <c r="A4" s="153"/>
      <c r="B4" s="152" t="str">
        <f>IFERROR(VLOOKUP(D4,DB!A:K,11,0),"")</f>
        <v/>
      </c>
      <c r="C4" s="129"/>
      <c r="D4" s="127"/>
      <c r="E4" s="130"/>
      <c r="F4" s="131"/>
      <c r="G4" s="132">
        <f ca="1">IFERROR(NOW()-F4,"-")</f>
        <v>45986.36487002315</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45986.36487002315</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45986.36487002315</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45986.36487002315</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45986.36487002315</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45986.36487002315</v>
      </c>
      <c r="H9" s="131"/>
      <c r="I9" s="129" t="str">
        <f>IFERROR(VLOOKUP(D9,DB!A:F,6,0),"")</f>
        <v/>
      </c>
      <c r="J9" s="129" t="str">
        <f>IFERROR(VLOOKUP(D9,DB!A:G,7,0),"")</f>
        <v/>
      </c>
      <c r="K9" s="133"/>
      <c r="L9" s="134" t="str">
        <f>IFERROR(VLOOKUP(D9,DB!A:I,9,0),"")</f>
        <v/>
      </c>
    </row>
    <row r="10" spans="1:15" s="64" customFormat="1" ht="15" customHeight="1">
      <c r="A10" s="153"/>
      <c r="B10" s="152" t="str">
        <f>IFERROR(VLOOKUP(D10,DB!A:K,11,0),"")</f>
        <v/>
      </c>
      <c r="C10" s="152"/>
      <c r="D10" s="59"/>
      <c r="E10" s="151"/>
      <c r="F10" s="150"/>
      <c r="G10" s="149">
        <f ca="1">IFERROR(NOW()-F10,"-")</f>
        <v>45986.36487002315</v>
      </c>
      <c r="H10" s="150"/>
      <c r="I10" s="152" t="str">
        <f>IFERROR(VLOOKUP(D10,DB!A:F,6,0),"")</f>
        <v/>
      </c>
      <c r="J10" s="152" t="str">
        <f>IFERROR(VLOOKUP(D10,DB!A:G,7,0),"")</f>
        <v/>
      </c>
      <c r="K10" s="148"/>
      <c r="L10" s="147" t="str">
        <f>IFERROR(VLOOKUP(D10,DB!A:I,9,0),"")</f>
        <v/>
      </c>
    </row>
    <row r="11" spans="1:15" s="64" customFormat="1" ht="15" customHeight="1">
      <c r="A11" s="153"/>
      <c r="B11" s="152" t="str">
        <f>IFERROR(VLOOKUP(D11,DB!A:K,11,0),"")</f>
        <v/>
      </c>
      <c r="C11" s="152"/>
      <c r="D11" s="59"/>
      <c r="E11" s="151"/>
      <c r="F11" s="150"/>
      <c r="G11" s="149">
        <f ca="1">IFERROR(NOW()-F11,"-")</f>
        <v>45986.36487002315</v>
      </c>
      <c r="H11" s="150"/>
      <c r="I11" s="152" t="str">
        <f>IFERROR(VLOOKUP(D11,DB!A:F,6,0),"")</f>
        <v/>
      </c>
      <c r="J11" s="152" t="str">
        <f>IFERROR(VLOOKUP(D11,DB!A:G,7,0),"")</f>
        <v/>
      </c>
      <c r="K11" s="148"/>
      <c r="L11" s="147" t="str">
        <f>IFERROR(VLOOKUP(D11,DB!A:I,9,0),"")</f>
        <v/>
      </c>
    </row>
    <row r="12" spans="1:15" s="64" customFormat="1" ht="15" customHeight="1">
      <c r="A12" s="153"/>
      <c r="B12" s="152" t="str">
        <f>IFERROR(VLOOKUP(D12,DB!A:K,11,0),"")</f>
        <v/>
      </c>
      <c r="C12" s="152"/>
      <c r="D12" s="59"/>
      <c r="E12" s="151"/>
      <c r="F12" s="150"/>
      <c r="G12" s="149">
        <f ca="1">IFERROR(NOW()-F12,"-")</f>
        <v>45986.36487002315</v>
      </c>
      <c r="H12" s="150"/>
      <c r="I12" s="152" t="str">
        <f>IFERROR(VLOOKUP(D12,DB!A:F,6,0),"")</f>
        <v/>
      </c>
      <c r="J12" s="152" t="str">
        <f>IFERROR(VLOOKUP(D12,DB!A:G,7,0),"")</f>
        <v/>
      </c>
      <c r="K12" s="148"/>
      <c r="L12" s="147" t="str">
        <f>IFERROR(VLOOKUP(D12,DB!A:I,9,0),"")</f>
        <v/>
      </c>
    </row>
    <row r="13" spans="1:15" s="64" customFormat="1" ht="15" customHeight="1">
      <c r="A13" s="153"/>
      <c r="B13" s="152" t="str">
        <f>IFERROR(VLOOKUP(D13,DB!A:K,11,0),"")</f>
        <v/>
      </c>
      <c r="C13" s="152"/>
      <c r="D13" s="59"/>
      <c r="E13" s="151"/>
      <c r="F13" s="150"/>
      <c r="G13" s="149">
        <f ca="1">IFERROR(NOW()-F13,"-")</f>
        <v>45986.36487002315</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45986.36487002315</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45986.36487002315</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45986.36487002315</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45986.36487002315</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45986.36487002315</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45986.36487002315</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45986.36487002315</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45986.36487002315</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45986.36487002315</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45986.36487002315</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45986.36487002315</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45986.36487002315</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45986.36487002315</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45986.36487002315</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45986.36487002315</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45986.36487002315</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45986.36487002315</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45986.36487002315</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45986.36487002315</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45986.36487002315</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45986.36487002315</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45986.36487002315</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45986.36487002315</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45986.36487002315</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45986.36487002315</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45986.36487002315</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45986.36487002315</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45986.36487002315</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45986.36487002315</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45986.36487002315</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45986.36487002315</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45986.36487002315</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45986.36487002315</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45986.36487002315</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45986.36487002315</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45986.36487002315</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45986.36487002315</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45986.36487002315</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45986.36487002315</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45986.36487002315</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45986.36487002315</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45986.36487002315</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45986.36487002315</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45986.36487002315</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45986.36487002315</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45986.36487002315</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45986.36487002315</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45986.36487002315</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45986.36487002315</v>
      </c>
      <c r="H62" s="150"/>
      <c r="I62" s="152" t="str">
        <f>IFERROR(VLOOKUP(D62,DB!A:F,6,0),"")</f>
        <v/>
      </c>
      <c r="J62" s="152" t="str">
        <f>IFERROR(VLOOKUP(D62,DB!A:G,7,0),"")</f>
        <v/>
      </c>
      <c r="K62" s="148"/>
      <c r="L62" s="147" t="str">
        <f>IFERROR(VLOOKUP(D62,DB!A:I,9,0),"")</f>
        <v/>
      </c>
    </row>
    <row r="63" spans="1:12" s="64" customFormat="1" ht="15" customHeight="1">
      <c r="F63" s="146"/>
      <c r="G63" s="145"/>
      <c r="H63" s="146"/>
      <c r="K63" s="144"/>
    </row>
    <row r="64" spans="1:12" s="64" customFormat="1" ht="15" customHeight="1">
      <c r="F64" s="146"/>
      <c r="G64" s="145"/>
      <c r="H64" s="146"/>
      <c r="K64" s="144"/>
    </row>
    <row r="65" spans="6:11" s="64" customFormat="1" ht="15" customHeight="1">
      <c r="F65" s="146"/>
      <c r="G65" s="145"/>
      <c r="H65" s="146"/>
      <c r="K65" s="144"/>
    </row>
    <row r="66" spans="6:11" s="64" customFormat="1" ht="15" customHeight="1">
      <c r="F66" s="146"/>
      <c r="G66" s="145"/>
      <c r="H66" s="146"/>
      <c r="K66" s="144"/>
    </row>
    <row r="67" spans="6:11" s="64" customFormat="1" ht="15" customHeight="1">
      <c r="F67" s="146"/>
      <c r="G67" s="145"/>
      <c r="H67" s="146"/>
      <c r="K67" s="144"/>
    </row>
  </sheetData>
  <customSheetViews>
    <customSheetView guid="{F6042A99-DD27-4453-835D-0834D95730CC}" filter="1" showAutoFilter="1">
      <pageMargins left="0" right="0" top="0" bottom="0" header="0" footer="0"/>
      <autoFilter ref="B1:M1" xr:uid="{093B72BE-1A25-4798-AC96-2787BD553510}"/>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tabSelected="1" workbookViewId="0">
      <pane ySplit="1" topLeftCell="A2" activePane="bottomLeft" state="frozen"/>
      <selection pane="bottomLeft" activeCell="J10" sqref="J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161.36503229166556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1.9774512731455616</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39109</v>
      </c>
      <c r="B5" s="18" t="str">
        <f>IFERROR(VLOOKUP(D5,DB!A:K,11,0),"")</f>
        <v>R2</v>
      </c>
      <c r="C5" s="18">
        <v>1</v>
      </c>
      <c r="D5" s="18" t="s">
        <v>22260</v>
      </c>
      <c r="E5" s="102" t="s">
        <v>39021</v>
      </c>
      <c r="F5" s="103">
        <v>45985.863032407404</v>
      </c>
      <c r="G5" s="104">
        <f ca="1">IFERROR(NOW()-F5,"-")</f>
        <v>0.50183784722321434</v>
      </c>
      <c r="H5" s="142">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22343</v>
      </c>
      <c r="E6" s="102"/>
      <c r="F6" s="103"/>
      <c r="G6" s="104" t="str">
        <f ca="1">IFERROR(NOW()-#REF!,"-")</f>
        <v>-</v>
      </c>
      <c r="H6" s="103">
        <v>45986.191053240742</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45986.364870254627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45986.364870254627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45986.364870254627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45986.364870254627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45986.364870254627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45986.364870254627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45986.364870254627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45986.364870254627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45986.364870254627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45986.364870254627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45986.364870254627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45986.364870254627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45986.364870254627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45986.364870254627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45986.364870254627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45986.364870254627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45986.364870254627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45986.364870254627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45986.364870254627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45986.364870254627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45986.364870254627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45986.364870254627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45986.364870254627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45986.364870254627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45986.364870254627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45986.364870254627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45986.364870254627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45986.364870254627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45986.364870254627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45986.364870254627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45986.364870254627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45986.364870254627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45986.364870254627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45986.364870254627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45986.364870254627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45986.364870254627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45986.364870254627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45986.364870254627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45986.364870254627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45986.364870254627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45986.364870254627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45986.364870254627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45986.364870254627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45986.364870254627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45986.364870254627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45986.364870254627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45986.364870254627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45986.364870254627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45986.364870254627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45986.364870254627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45986.364870254627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45986.364870254627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45986.364870254627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45986.364870254627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45986.364870254627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45986.364870254627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45986.364870254627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45986.364870254627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45986.364870254627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45986.364870254627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45986.364870254627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45986.364870254627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45986.364870254627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45986.364870254627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45986.364870254627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45986.364870254627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45986.364870254627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45986.364870254627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45986.364870254627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45986.364870254627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45986.364870254627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45986.364870254627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45986.364870254627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45986.364870254627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45986.364870254627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45986.364870254627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45986.364870254627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45986.364870254627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45986.364870254627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45986.364870254627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45986.364870254627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45986.364870254627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45986.364870254627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45986.364870254627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45986.364870254627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45986.364870254627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45986.364870254627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45986.364870254627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45986.364870254627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45986.364870254627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45986.364870254627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45986.364870254627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45986.364870254627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45986.364870254627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45986.364870254627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45986.364870254627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45986.364870254627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45986.364870254627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45986.364870254627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45986.364870254627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45986.364870254627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45986.364870254627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45986.364870254627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45986.364870254627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45986.364870254627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45986.364870254627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45986.364870254627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45986.364870254627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45986.364870254627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45986.364870254627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45986.364870254627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45986.364870254627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45986.364870254627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45986.364870254627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45986.364870254627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45986.364870254627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45986.364870254627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45986.364870254627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45986.364870254627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45986.364870254627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45986.364870254627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45986.364870254627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45986.364870254627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E4" sqref="E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45986.364870254627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45986.364870254627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45986.364870254627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45986.364870254627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45986.364870254627</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45986.364870254627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45986.364870254627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45986.364870254627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45986.364870254627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45986.364870254627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45986.364870254627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45986.364870254627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45986.364870254627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45986.364870254627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45986.364870254627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45986.364870254627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45986.364870254627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45986.364870254627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45986.364870254627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45986.364870254627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45986.364870254627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45986.364870254627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45986.364870254627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45986.364870254627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45986.364870254627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45986.364870254627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45986.364870254627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45986.364870254627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45986.364870254627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45986.364870254627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45986.364870254627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45986.364870254627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45986.364870254627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45986.364870254627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45986.364870254627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45986.364870254627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45986.364870254627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45986.364870254627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45986.364870254627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45986.364870254627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45986.364870254627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45986.364870254627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45986.364870254627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45986.364870254627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45986.364870254627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45986.364870254627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45986.364870254627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45986.364870254627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45986.364870254627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45986.364870254627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45986.364870254627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45986.364870254627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45986.364870254627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45986.364870254627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45986.364870254627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45986.364870254627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45986.364870254627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45986.364870254627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45986.364870254627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45986.364870254627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45986.364870254627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45986.364870254627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45986.364870254627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45986.364870254627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45986.364870254627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45986.364870254627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45986.364870254627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45986.364870254627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45986.364870254627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45986.364870254627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45986.364870254627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45986.364870254627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45986.364870254627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45986.364870254627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45986.364870254627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45986.364870254627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45986.364870254627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45986.364870254627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45986.364870254627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45986.364870254627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45986.364870254627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45986.364870254627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45986.364870254627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45986.364870254627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45986.364870254627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45986.364870254627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45986.364870254627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45986.364870254627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45986.364870254627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45986.364870254627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45986.364870254627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45986.364870254627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45986.364870254627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45986.364870254627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45986.364870254627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45986.364870254627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45986.364870254627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45986.364870254627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45986.364870254627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45986.364870254627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45986.364870254627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45986.364870254627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45986.364870254627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45986.364870254627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45986.364870254627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45986.364870254627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45986.364870254627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45986.364870254627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45986.364870254627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45986.364870254627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45986.364870254627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45986.364870254627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45986.364870254627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45986.364870254627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45986.364870254627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45986.364870254627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45986.364870254627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45986.364870254627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45986.364870254627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45986.364870254627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45986.364870254627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45986.364870254627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45986.364870254627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45986.364870254627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45986.364870254627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45986.364870254627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45986.364870254627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45986.364870254627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45986.364870254627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45986.364870254627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45986.364870254627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45986.364870254627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45986.364870254627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45986.364870254627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45986.364870254627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45986.364870254627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45986.364870254627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45986.364870254627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45986.364870254627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45986.364870254627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45986.364870254627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45986.364870254627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45986.364870254627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45986.364870254627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45986.364870254627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45986.364870254627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45986.364870254627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45986.364870254627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45986.364870254627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45986.364870254627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45986.364870254627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45986.364870254627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45986.364870254627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45986.364870254627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45986.364870254627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45986.364870254627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45986.364870254627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45986.364870254627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45986.364870254627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45986.364870254627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45986.364870254627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45986.364870254627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45986.364870254627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45986.364870254627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45986.364870254627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45986.364870254627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45986.364870254627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45986.364870254627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45986.364870254627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45986.364870254627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45986.364870254627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45986.364870254627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45986.364870254627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45986.364870254627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45986.364870254627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45986.364870254627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45986.364870254627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45986.364870254627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45986.364870254627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45986.364870254627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45986.364870254627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45986.364870254627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45986.364870254627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45986.364870254627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45986.364870254627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45986.364870254627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45986.364870254627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45986.364870254627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45986.364870254627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45986.364870254627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45986.364870254627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45986.364870254627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45986.364870254627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45986.364870254627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45986.364870254627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45986.364870254627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45986.364870254627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45986.364870254627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45986.364870254627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45986.364870254627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45986.364870254627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45986.364870254627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45986.364870254627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45986.364870254627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45986.364870254627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45986.364870254627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45986.364870254627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45986.364870254627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45986.364870254627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45986.364870254627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45986.364870254627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45986.364870254627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45986.364870254627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45986.364870254627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45986.364870254627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45986.364870254627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45986.364870254627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45986.364870254627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45986.364870254627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45986.364870254627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45986.364870254627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45986.364870254627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45986.364870254627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45986.364870254627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45986.364870254627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45986.364870254627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45986.364870254627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45986.364870254627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45986.364870254627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45986.364870254627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45986.364870254627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45986.364870254627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45986.364870254627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45986.364870254627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45986.364870254627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45986.364870254627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45986.364870254627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45986.364870254627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45986.364870254627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45986.364870254627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45986.364870254627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45986.364870254627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45986.364870254627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45986.364870254627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45986.364870254627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45986.364870254627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45986.364870254627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45986.364870254627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45986.364870254627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45986.364870254627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45986.364870254627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45986.364870254627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45986.364870254627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45986.364870254627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45986.364870254627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45986.364870254627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45986.364870254627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45986.364870254627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45986.364870254627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45986.364870254627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45986.364870254627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45986.364870254627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45986.364870254627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45986.364870254627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45986.364870254627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45986.364870254627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45986.364870254627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45986.364870254627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45986.364870254627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45986.364870254627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45986.364870254627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45986.364870254627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45986.364870254627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45986.364870254627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45986.364870254627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45986.364870254627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45986.364870254627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45986.364870254627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45986.364870254627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45986.364870254627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45986.364870254627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45986.364870254627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45986.364870254627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45986.364870254627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45986.364870254627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45986.364870254627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45986.364870254627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45986.364870254627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45986.364870254627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45986.364870254627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45986.364870254627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45986.364870254627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45986.364870254627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45986.364870254627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45986.364870254627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45986.364870254627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45986.364870254627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45986.364870254627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45986.364870254627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45986.364870254627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45986.364870254627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45986.364870254627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45986.364870254627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45986.364870254627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45986.364870254627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45986.364870254627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45986.364870254627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45986.364870254627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45986.364870254627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45986.364870254627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45986.364870254627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45986.364870254627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45986.364870254627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45986.364870254627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45986.364870254627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45986.364870254627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45986.364870254627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45986.364870254627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45986.364870254627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45986.364870254627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45986.364870254627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45986.364870254627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45986.364870254627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45986.364870254627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45986.364870254627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45986.364870254627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45986.364870254627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45986.364870254627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45986.364870254627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45986.364870254627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45986.364870254627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45986.364870254627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45986.364870254627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45986.364870254627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45986.364870254627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45986.364870254627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45986.364870254627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45986.364870254627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45986.364870254627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45986.364870254627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45986.364870254627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45986.364870254627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45986.364870254627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45986.364870254627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45986.364870254627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45986.364870254627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45986.364870254627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45986.364870254627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45986.364870254627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45986.364870254627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45986.364870254627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45986.364870254627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45986.364870254627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45986.364870254627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45986.364870254627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45986.364870254627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45986.364870254627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45986.364870254627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45986.364870254627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45986.364870254627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45986.364870254627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45986.364870254627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45986.364870254627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45986.364870254627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45986.364870254627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45986.364870254627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45986.364870254627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45986.364870254627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45986.364870254627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45986.364870254627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45986.364870254627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45986.364870254627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45986.364870254627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45986.364870254627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45986.364870254627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45986.364870254627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45986.364870254627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45986.364870254627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45986.364870254627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45986.364870254627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45986.364870254627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45986.364870254627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45986.364870254627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45986.364870254627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45986.364870254627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45986.364870254627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45986.364870254627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45986.364870254627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45986.364870254627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45986.364870254627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45986.364870254627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45986.364870254627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45986.364870254627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45986.364870254627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45986.364870254627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45986.364870254627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45986.364870254627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45986.364870254627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45986.364870254627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45986.364870254627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45986.364870254627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45986.364870254627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45986.364870254627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45986.364870254627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45986.364870254627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45986.364870254627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45986.364870254627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45986.364870254627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45986.364870254627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45986.364870254627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45986.364870254627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45986.364870254627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45986.364870254627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45986.364870254627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45986.364870254627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45986.364870254627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45986.364870254627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45986.364870254627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45986.364870254627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45986.364870254627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45986.364870254627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45986.364870254627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45986.364870254627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45986.364870254627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45986.364870254627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45986.364870254627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45986.364870254627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45986.364870254627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45986.364870254627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45986.364870254627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45986.364870254627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45986.364870254627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45986.364870254627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45986.364870254627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45986.364870254627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45986.364870254627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45986.364870254627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45986.364870254627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45986.364870254627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45986.364870254627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45986.364870254627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45986.364870254627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45986.364870254627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45986.364870254627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45986.364870254627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45986.364870254627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45986.364870254627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45986.364870254627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45986.364870254627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45986.364870254627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45986.364870254627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45986.364870254627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45986.364870254627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45986.364870254627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45986.364870254627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45986.364870254627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45986.364870254627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45986.364870254627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45986.364870254627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45986.364870254627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45986.364870254627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45986.364870254627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45986.364870254627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45986.364870254627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45986.364870254627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45986.364870254627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45986.364870254627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45986.364870254627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45986.364870254627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45986.364870254627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45986.364870254627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45986.364870254627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45986.364870254627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45986.364870254627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45986.364870254627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45986.364870254627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45986.364870254627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45986.364870254627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45986.364870254627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45986.364870254627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45986.364870254627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45986.364870254627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45986.364870254627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45986.364870254627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45986.364870254627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45986.364870254627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45986.364870254627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45986.364870254627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45986.364870254627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45986.364870254627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45986.364870254627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45986.364870254627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45986.364870254627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45986.364870254627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45986.364870254627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45986.364870254627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45986.364870254627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45986.364870254627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45986.364870254627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45986.364870254627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45986.364870254627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45986.364870254627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45986.364870254627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45986.364870254627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45986.364870254627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45986.364870254627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45986.364870254627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45986.364870254627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45986.364870254627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45986.364870254627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45986.364870254627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45986.364870254627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45986.364870254627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45986.364870254627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45986.364870254627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45986.364870254627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45986.364870254627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45986.364870254627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45986.364870254627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45986.364870254627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45986.364870254627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45986.364870254627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45986.364870254627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45986.364870254627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45986.364870254627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45986.364870254627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45986.364870254627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45986.364870254627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45986.364870254627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45986.364870254627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45986.364870254627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45986.364870254627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45986.364870254627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45986.364870254627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45986.364870254627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45986.364870254627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45986.364870254627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45986.364870254627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45986.364870254627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45986.364870254627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45986.364870254627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45986.364870254627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45986.364870254627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45986.364870254627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45986.364870254627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45986.364870254627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45986.364870254627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45986.364870254627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45986.364870254627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45986.364870254627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45986.364870254627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45986.364870254627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45986.364870254627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45986.364870254627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45986.364870254627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45986.364870254627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45986.364870254627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45986.364870254627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45986.364870254627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45986.364870254627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45986.364870254627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45986.364870254627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45986.364870254627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45986.364870254627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45986.364870254627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45986.364870254627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45986.364870254627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45986.364870254627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45986.364870254627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45986.364870254627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45986.364870254627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45986.364870254627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45986.364870254627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45986.364870254627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45986.364870254627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45986.364870254627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45986.364870254627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45986.364870254627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45986.364870254627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45986.364870254627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45986.364870254627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45986.364870254627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45986.364870254627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45986.364870254627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45986.364870254627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45986.364870254627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45986.364870254627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45986.364870254627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45986.364870254627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45986.364870254627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45986.364870254627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45986.364870254627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45986.364870254627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45986.364870254627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45986.364870254627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45986.364870254627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45986.364870254627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45986.364870254627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45986.364870254627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45986.364870254627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45986.364870254627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45986.364870254627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45986.364870254627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45986.364870254627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45986.364870254627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45986.364870254627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45986.364870254627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45986.364870254627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45986.364870254627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45986.364870254627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45986.364870254627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45986.364870254627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45986.364870254627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45986.364870254627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45986.364870254627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45986.364870254627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45986.364870254627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45986.364870254627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45986.364870254627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45986.364870254627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45986.364870254627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45986.364870254627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45986.364870254627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45986.364870254627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45986.364870254627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45986.364870254627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45986.364870254627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45986.364870254627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45986.364870254627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45986.364870254627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45986.364870254627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45986.364870254627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45986.364870254627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45986.364870254627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45986.364870254627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45986.364870254627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45986.364870254627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45986.364870254627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45986.364870254627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45986.364870254627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45986.364870254627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45986.364870254627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45986.364870254627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45986.364870254627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45986.364870254627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45986.364870254627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45986.364870254627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45986.364870254627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45986.364870254627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45986.364870254627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45986.364870254627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45986.364870254627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45986.364870254627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45986.364870254627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45986.364870254627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45986.364870254627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45986.364870254627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45986.364870254627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45986.364870254627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45986.364870254627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45986.364870254627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45986.364870254627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45986.364870254627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45986.364870254627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45986.364870254627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45986.364870254627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45986.364870254627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45986.364870254627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45986.364870254627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45986.364870254627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45986.364870254627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45986.364870254627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45986.364870254627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45986.364870254627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45986.364870254627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45986.364870254627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45986.364870254627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45986.364870254627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45986.364870254627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45986.364870254627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45986.364870254627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45986.364870254627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45986.364870254627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45986.364870254627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45986.364870254627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45986.364870254627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45986.364870254627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45986.364870254627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45986.364870254627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45986.364870254627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45986.364870254627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45986.364870254627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45986.364870254627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45986.364870254627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45986.364870254627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45986.364870254627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45986.364870254627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45986.364870254627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45986.364870254627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45986.364870254627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45986.364870254627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45986.364870254627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45986.364870254627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45986.364870254627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45986.364870254627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45986.364870254627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45986.364870254627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45986.364870254627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45986.364870254627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45986.364870254627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45986.364870254627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45986.364870254627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45986.364870254627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45986.364870254627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45986.364870254627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45986.364870254627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45986.364870254627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45986.364870254627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45986.364870254627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45986.364870254627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45986.364870254627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45986.364870254627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45986.364870254627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45986.364870254627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45986.364870254627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45986.364870254627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45986.364870254627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45986.364870254627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45986.364870254627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45986.364870254627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45986.364870254627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45986.364870254627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45986.364870254627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45986.364870254627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45986.364870254627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45986.364870254627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45986.364870254627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45986.364870254627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45986.364870254627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45986.364870254627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45986.364870254627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45986.364870254627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45986.364870254627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45986.364870254627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45986.364870254627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45986.364870254627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45986.364870254627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45986.364870254627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45986.364870254627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45986.364870254627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45986.364870254627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45986.364870254627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45986.364870254627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45986.364870254627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45986.364870254627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45986.364870254627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45986.364870254627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45986.364870254627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45986.364870254627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45986.364870254627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45986.364870254627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45986.364870254627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45986.364870254627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45986.364870254627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45986.364870254627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45986.364870254627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45986.364870254627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45986.364870254627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45986.364870254627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45986.364870254627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45986.364870254627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45986.364870254627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45986.364870254627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45986.364870254627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45986.364870254627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45986.364870254627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45986.364870254627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45986.364870254627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45986.364870254627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45986.364870254627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45986.364870254627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45986.364870254627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45986.364870254627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45986.364870254627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45986.364870254627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45986.364870254627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45986.364870254627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45986.364870254627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45986.364870254627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45986.364870254627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45986.364870254627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45986.364870254627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45986.364870254627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45986.364870254627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45986.364870254627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45986.364870254627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45986.364870254627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45986.364870254627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45986.364870254627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45986.364870254627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45986.364870254627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45986.364870254627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45986.364870254627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45986.364870254627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45986.364870254627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45986.364870254627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45986.364870254627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45986.364870254627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45986.364870254627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45986.364870254627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45986.364870254627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45986.364870254627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45986.364870254627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45986.364870254627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45986.364870254627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45986.364870254627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45986.364870254627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45986.364870254627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45986.364870254627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45986.364870254627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45986.364870254627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45986.364870254627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45986.364870254627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45986.364870254627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45986.364870254627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45986.364870254627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45986.364870254627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45986.364870254627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45986.364870254627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45986.364870254627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45986.364870254627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45986.364870254627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45986.364870254627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45986.364870254627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45986.364870254627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45986.364870254627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45986.364870254627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45986.364870254627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45986.364870254627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45986.364870254627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45986.364870254627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45986.364870254627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45986.364870254627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45986.364870254627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45986.364870254627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45986.364870254627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45986.364870254627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45986.364870254627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45986.364870254627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45986.364870254627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45986.364870254627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45986.364870254627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45986.364870254627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45986.364870254627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45986.364870254627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45986.364870254627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45986.364870254627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45986.364870254627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45986.364870254627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45986.364870254627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45986.364870254627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45986.364870254627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45986.364870254627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45986.364870254627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45986.364870254627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45986.364870254627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45986.364870254627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45986.364870254627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45986.364870254627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45986.364870254627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45986.364870254627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45986.364870254627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45986.364870254627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45986.364870254627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45986.364870254627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45986.364870254627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45986.364870254627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45986.364870254627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45986.364870254627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45986.364870254627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45986.364870254627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45986.364870254627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45986.364870254627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45986.364870254627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45986.364870254627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45986.364870254627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45986.364870254627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45986.364870254627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45986.364870254627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45986.364870254627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45986.364870254627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45986.364870254627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45986.364870254627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45986.364870254627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45986.364870254627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45986.364870254627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45986.364870254627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45986.364870254627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45986.364870254627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45986.364870254627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45986.364870254627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45986.364870254627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45986.364870254627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45986.364870254627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45986.364870254627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45986.364870254627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45986.364870254627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45986.364870254627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45986.364870254627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45986.364870254627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45986.364870254627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45986.364870254627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45986.364870254627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45986.364870254627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45986.364870254627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45986.364870254627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45986.364870254627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45986.364870254627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45986.364870254627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45986.364870254627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45986.364870254627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45986.364870254627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45986.364870254627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45986.364870254627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45986.364870254627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45986.364870254627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45986.364870254627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45986.364870254627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45986.364870254627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45986.364870254627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45986.364870254627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45986.364870254627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45986.364870254627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45986.364870254627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45986.364870254627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45986.364870254627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45986.364870254627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45986.364870254627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45986.364870254627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45986.364870254627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45986.364870254627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45986.364870254627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45986.364870254627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45986.364870254627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45986.364870254627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45986.364870254627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45986.364870254627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45986.364870254627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45986.364870254627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45986.364870254627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45986.364870254627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45986.364870254627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45986.364870254627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45986.364870254627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45986.364870254627</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282.88415266203083</v>
      </c>
      <c r="H2" s="95">
        <v>45703.474768518521</v>
      </c>
      <c r="I2" s="95" t="str">
        <f>IFERROR(VLOOKUP(D2,DB!A:F,6,0),"")</f>
        <v>SCECO</v>
      </c>
      <c r="J2" s="95" t="str">
        <f>IFERROR(VLOOKUP(D2,DB!A:G,7,0),"")</f>
        <v>Dead</v>
      </c>
      <c r="K2" s="97" t="s">
        <v>39114</v>
      </c>
      <c r="L2" s="91" t="str">
        <f>IFERROR(VLOOKUP(D2,DB!A:I,9,0),"")</f>
        <v>Latis</v>
      </c>
    </row>
    <row r="3" spans="1:16" ht="15" customHeight="1">
      <c r="A3" s="113"/>
      <c r="B3" s="113" t="str">
        <f>IFERROR(VLOOKUP(D3,DB!A:K,11,0),"")</f>
        <v/>
      </c>
      <c r="C3" s="93"/>
      <c r="D3" s="91" t="s">
        <v>39115</v>
      </c>
      <c r="E3" s="94"/>
      <c r="F3" s="95"/>
      <c r="G3" s="96">
        <f t="shared" ref="G3:G65" ca="1" si="0">IFERROR(NOW()-F3,"")</f>
        <v>45986.36487002315</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45986.36487002315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45986.36487002315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45986.36487002315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45986.36487002315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45986.36487002315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45986.36487002315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45986.36487002315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45986.36487002315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45986.36487002315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45986.36487002315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45986.36487002315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45986.36487002315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45986.36487002315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45986.36487002315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45986.36487002315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45986.36487002315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45986.36487002315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45986.36487002315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45986.36487002315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45986.36487002315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45986.36487002315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45986.36487002315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45986.36487002315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45986.36487002315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45986.36487002315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45986.36487002315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45986.36487002315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45986.36487002315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45986.36487002315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45986.36487002315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45986.36487002315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45986.36487002315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45986.36487002315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45986.36487002315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45986.36487002315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45986.36487002315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45986.36487002315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45986.36487002315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45986.36487002315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45986.36487002315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45986.36487002315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45986.36487002315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45986.36487002315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45986.36487002315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45986.36487002315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45986.36487002315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45986.36487002315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45986.36487002315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45986.36487002315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45986.36487002315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45986.36487002315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45986.36487002315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45986.36487002315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45986.36487002315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45986.36487002315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45986.36487002315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45986.36487002315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45986.36487002315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45986.36487002315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45986.36487002315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45986.36487002315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45986.36487002315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ref="G66:G129" ca="1" si="1">IFERROR(NOW()-F66,"")</f>
        <v>45986.36487002315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45986.36487002315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45986.36487002315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45986.36487002315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45986.36487002315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45986.36487002315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45986.36487002315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45986.36487002315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45986.36487002315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45986.36487002315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45986.36487002315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45986.36487002315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45986.36487002315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45986.36487002315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45986.36487002315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45986.36487002315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45986.36487002315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45986.36487002315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45986.36487002315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45986.36487002315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45986.36487002315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45986.36487002315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45986.36487002315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45986.36487002315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45986.36487002315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45986.36487002315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45986.36487002315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45986.36487002315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45986.36487002315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45986.36487002315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45986.36487002315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45986.36487002315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45986.36487002315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45986.36487002315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45986.36487002315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45986.36487002315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45986.36487002315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45986.36487002315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45986.36487002315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45986.36487002315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45986.36487002315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45986.36487002315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45986.36487002315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45986.36487002315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45986.36487002315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45986.36487002315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45986.36487002315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45986.36487002315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45986.36487002315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45986.36487002315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45986.36487002315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45986.36487002315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45986.36487002315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45986.36487002315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45986.36487002315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45986.36487002315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45986.36487002315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45986.36487002315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45986.36487002315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45986.36487002315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45986.36487002315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45986.36487002315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45986.36487002315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45986.36487002315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ref="G130:G193" ca="1" si="2">IFERROR(NOW()-F130,"")</f>
        <v>45986.36487002315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45986.36487002315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45986.36487002315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45986.36487002315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45986.36487002315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45986.36487002315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45986.36487002315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45986.36487002315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45986.36487002315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45986.36487002315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45986.36487002315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45986.36487002315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45986.36487002315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45986.36487002315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45986.36487002315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45986.36487002315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45986.36487002315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45986.36487002315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45986.36487002315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45986.36487002315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45986.36487002315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45986.36487002315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45986.36487002315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45986.36487002315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45986.36487002315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45986.36487002315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45986.36487002315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45986.36487002315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45986.36487002315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45986.36487002315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45986.36487002315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45986.36487002315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45986.36487002315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45986.36487002315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45986.36487002315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45986.36487002315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45986.36487002315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45986.36487002315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45986.36487002315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45986.36487002315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45986.36487002315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45986.36487002315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45986.36487002315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45986.36487002315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45986.36487002315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45986.36487002315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45986.36487002315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45986.36487002315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45986.36487002315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45986.36487002315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45986.36487002315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45986.36487002315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45986.36487002315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45986.36487002315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45986.36487002315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45986.36487002315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45986.36487002315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45986.36487002315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45986.36487002315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45986.36487002315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45986.36487002315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45986.36487002315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45986.36487002315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45986.36487002315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ref="G194:G257" ca="1" si="3">IFERROR(NOW()-F194,"")</f>
        <v>45986.36487002315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45986.36487002315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45986.36487002315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45986.36487002315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45986.36487002315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45986.36487002315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45986.36487002315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45986.36487002315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45986.36487002315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45986.36487002315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45986.36487002315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45986.36487002315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45986.36487002315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45986.36487002315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45986.36487002315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45986.36487002315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45986.36487002315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45986.36487002315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45986.36487002315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45986.36487002315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45986.36487002315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45986.36487002315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45986.36487002315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45986.36487002315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45986.364870254627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45986.364870254627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45986.364870254627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45986.364870254627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45986.364870254627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45986.364870254627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45986.364870254627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45986.364870254627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45986.364870254627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45986.364870254627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45986.364870254627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45986.364870254627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45986.364870254627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45986.364870254627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45986.364870254627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45986.364870254627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45986.364870254627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45986.364870254627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45986.364870254627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45986.364870254627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45986.364870254627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45986.364870254627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45986.364870254627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45986.364870254627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45986.364870254627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45986.364870254627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45986.364870254627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45986.364870254627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45986.364870254627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45986.364870254627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45986.364870254627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45986.364870254627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45986.364870254627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45986.364870254627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45986.364870254627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45986.364870254627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45986.364870254627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45986.364870254627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45986.364870254627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45986.364870254627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ref="G258:G321" ca="1" si="4">IFERROR(NOW()-F258,"")</f>
        <v>45986.364870254627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45986.364870254627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45986.364870254627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45986.364870254627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45986.364870254627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45986.364870254627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45986.364870254627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45986.364870254627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45986.364870254627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45986.364870254627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45986.364870254627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45986.364870254627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45986.364870254627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45986.364870254627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45986.364870254627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45986.364870254627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45986.364870254627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45986.364870254627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45986.364870254627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45986.364870254627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45986.364870254627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45986.364870254627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45986.364870254627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45986.364870254627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45986.364870254627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45986.364870254627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45986.364870254627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45986.364870254627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45986.364870254627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45986.364870254627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45986.364870254627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45986.364870254627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45986.364870254627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45986.364870254627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45986.364870254627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45986.364870254627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45986.364870254627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45986.364870254627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45986.364870254627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45986.364870254627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45986.364870254627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45986.364870254627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45986.364870254627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45986.364870254627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45986.364870254627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45986.364870254627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45986.364870254627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45986.364870254627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45986.364870254627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45986.364870254627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45986.364870254627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45986.364870254627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45986.364870254627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45986.364870254627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45986.364870254627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45986.364870254627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45986.364870254627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45986.364870254627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45986.364870254627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45986.364870254627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45986.364870254627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45986.364870254627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45986.364870254627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45986.364870254627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ref="G322:G367" ca="1" si="5">IFERROR(NOW()-F322,"")</f>
        <v>45986.364870254627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45986.364870254627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45986.364870254627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45986.364870254627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45986.364870254627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45986.364870254627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45986.364870254627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45986.364870254627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45986.364870254627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45986.364870254627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45986.364870254627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45986.364870254627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45986.364870254627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45986.364870254627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45986.364870254627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45986.364870254627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45986.364870254627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45986.364870254627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45986.364870254627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45986.364870254627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45986.364870254627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45986.364870254627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45986.364870254627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45986.364870254627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45986.364870254627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45986.364870254627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45986.364870254627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45986.364870254627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45986.364870254627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45986.364870254627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45986.364870254627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45986.364870254627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45986.364870254627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45986.364870254627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45986.364870254627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45986.364870254627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45986.364870254627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45986.364870254627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45986.364870254627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45986.364870254627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45986.364870254627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45986.364870254627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45986.364870254627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45986.364870254627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45986.364870254627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45986.364870254627</v>
      </c>
      <c r="H367" s="95"/>
      <c r="I367" s="113" t="str">
        <f>IFERROR(VLOOKUP(D367,DB!A:F,6,0),"")</f>
        <v/>
      </c>
      <c r="J367" s="113" t="str">
        <f>IFERROR(VLOOKUP(D367,DB!A:G,7,0),"")</f>
        <v/>
      </c>
      <c r="K367" s="97"/>
      <c r="L367" s="91" t="str">
        <f>IFERROR(VLOOKUP(D367,DB!A:I,9,0),"")</f>
        <v/>
      </c>
    </row>
  </sheetData>
  <dataValidations count="2">
    <dataValidation allowBlank="1" showInputMessage="1" showErrorMessage="1" sqref="E1" xr:uid="{A4F81451-56CC-4543-9497-104C4E44EE4B}"/>
    <dataValidation type="list" allowBlank="1" showInputMessage="1" showErrorMessage="1" sqref="E2:E3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N6" sqref="N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39116</v>
      </c>
      <c r="B2" s="37" t="str">
        <f>IFERROR(VLOOKUP(D2,DB!A:K,11,0),"")</f>
        <v>R5</v>
      </c>
      <c r="C2" s="37">
        <v>3</v>
      </c>
      <c r="D2" s="106" t="s">
        <v>36011</v>
      </c>
      <c r="E2" s="37" t="s">
        <v>39021</v>
      </c>
      <c r="F2" s="38">
        <v>45891.832060185188</v>
      </c>
      <c r="G2" s="108">
        <f ca="1">IFERROR(NOW()-F2,"")</f>
        <v>94.53281006943871</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39102</v>
      </c>
      <c r="F3" s="38">
        <v>45926.188877314817</v>
      </c>
      <c r="G3" s="108">
        <f t="shared" ref="G3" ca="1" si="0">IFERROR(NOW()-F3,"")</f>
        <v>60.175992939810385</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39102</v>
      </c>
      <c r="F4" s="110">
        <v>45948.661111111112</v>
      </c>
      <c r="G4" s="111">
        <f t="shared" ref="G4" ca="1" si="1">IFERROR(NOW()-F4,"")</f>
        <v>37.703759143514617</v>
      </c>
      <c r="H4" s="110">
        <v>45948.661111111112</v>
      </c>
      <c r="I4" s="109" t="str">
        <f>IFERROR(VLOOKUP(D4,DB!A:F,6,0),"")</f>
        <v>SCECO</v>
      </c>
      <c r="J4" s="109" t="str">
        <f>IFERROR(VLOOKUP(D4,DB!A:G,7,0),"")</f>
        <v>Dead</v>
      </c>
      <c r="K4" s="109" t="s">
        <v>39121</v>
      </c>
      <c r="L4" s="109" t="str">
        <f>IFERROR(VLOOKUP(D4,DB!A:I,9,0),"")</f>
        <v>Latis</v>
      </c>
    </row>
    <row r="5" spans="1:13" ht="30.75">
      <c r="A5" s="109" t="s">
        <v>39122</v>
      </c>
      <c r="B5" s="109" t="str">
        <f>IFERROR(VLOOKUP(D5,DB!A:K,11,0),"")</f>
        <v>R5</v>
      </c>
      <c r="C5" s="109">
        <v>1</v>
      </c>
      <c r="D5" s="109" t="s">
        <v>36518</v>
      </c>
      <c r="E5" s="109" t="s">
        <v>39021</v>
      </c>
      <c r="F5" s="122">
        <v>45981.373298611114</v>
      </c>
      <c r="G5" s="111">
        <f ca="1">IFERROR(NOW()-F5,"")</f>
        <v>4.9915714120361372</v>
      </c>
      <c r="H5" s="122">
        <v>45981.360798611109</v>
      </c>
      <c r="I5" s="109" t="str">
        <f>IFERROR(VLOOKUP(D5,DB!A:F,6,0),"")</f>
        <v>SCECO</v>
      </c>
      <c r="J5" s="109" t="str">
        <f>IFERROR(VLOOKUP(D5,DB!A:G,7,0),"")</f>
        <v>Dead</v>
      </c>
      <c r="K5" s="109" t="s">
        <v>39123</v>
      </c>
      <c r="L5" s="109" t="str">
        <f>IFERROR(VLOOKUP(D5,DB!A:I,9,0),"")</f>
        <v>Latis</v>
      </c>
    </row>
    <row r="6" spans="1:13">
      <c r="A6" s="109"/>
      <c r="B6" s="109" t="str">
        <f>IFERROR(VLOOKUP(D6,DB!A:K,11,0),"")</f>
        <v/>
      </c>
      <c r="C6" s="109"/>
      <c r="D6" s="109"/>
      <c r="E6" s="109"/>
      <c r="F6" s="109"/>
      <c r="G6" s="111">
        <f ca="1">IFERROR(NOW()-F6,"")</f>
        <v>45986.36487002315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45986.36487002315</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45986.36487002315</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45986.36487002315</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45986.36487002315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45986.36487002315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45986.36487002315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45986.36487002315</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45986.36487002315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45986.36487002315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45986.36487002315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45986.36487002315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45986.36487002315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45986.36487002315</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45986.36487002315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45986.36487002315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45986.36487002315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45986.36487002315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45986.36487002315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45986.36487002315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45986.36487002315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45986.36487002315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45986.36487002315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45986.36487002315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45986.36487002315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45986.36487002315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45986.36487002315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45986.36487002315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45986.36487002315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45986.36487002315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45986.36487002315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45986.36487002315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45986.36487002315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45986.36487002315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45986.36487002315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45986.36487002315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45986.36487002315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45986.36487002315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45986.36487002315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45986.36487002315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45986.36487002315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45986.36487002315</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workbookViewId="0">
      <selection activeCell="F3" sqref="F3"/>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39124</v>
      </c>
      <c r="B2" s="137" t="str">
        <f>IFERROR(VLOOKUP(D2,DB!A:K,11,0),"")</f>
        <v>R6</v>
      </c>
      <c r="C2" s="138">
        <v>1</v>
      </c>
      <c r="D2" s="137" t="s">
        <v>37390</v>
      </c>
      <c r="E2" s="109" t="s">
        <v>39021</v>
      </c>
      <c r="F2" s="139">
        <v>45986.22452546296</v>
      </c>
      <c r="G2" s="75">
        <f ca="1">IFERROR(NOW()-F2,"-")</f>
        <v>0.14034456018998753</v>
      </c>
      <c r="H2" s="139">
        <v>45986.2187037037</v>
      </c>
      <c r="I2" s="137" t="str">
        <f>IFERROR(VLOOKUP(D2,DB!A:F,6,0),"")</f>
        <v>Generator-SG</v>
      </c>
      <c r="J2" s="137" t="str">
        <f>IFERROR(VLOOKUP(D2,DB!A:G,7,0),"")</f>
        <v>Vandalized</v>
      </c>
      <c r="K2" s="140" t="s">
        <v>39125</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t="s">
        <v>39126</v>
      </c>
      <c r="B3" s="137" t="str">
        <f>IFERROR(VLOOKUP(D3,DB!A:K,11,0),"")</f>
        <v>R6</v>
      </c>
      <c r="C3" s="138">
        <v>1</v>
      </c>
      <c r="D3" s="154" t="s">
        <v>38995</v>
      </c>
      <c r="E3" s="109" t="s">
        <v>39021</v>
      </c>
      <c r="F3" s="139">
        <v>45986.339687500003</v>
      </c>
      <c r="G3" s="75">
        <f ca="1">IFERROR(NOW()-F3,"-")</f>
        <v>2.5182523146213498E-2</v>
      </c>
      <c r="H3" s="139">
        <v>45986.323634259257</v>
      </c>
      <c r="I3" s="137" t="str">
        <f>IFERROR(VLOOKUP(D3,DB!A:F,6,0),"")</f>
        <v>Generator-SG</v>
      </c>
      <c r="J3" s="137" t="str">
        <f>IFERROR(VLOOKUP(D3,DB!A:G,7,0),"")</f>
        <v>Vandalized</v>
      </c>
      <c r="K3" s="140" t="s">
        <v>39127</v>
      </c>
      <c r="L3" s="141" t="str">
        <f>IFERROR(VLOOKUP(D3,DB!A:I,9,0),"")</f>
        <v>Latis</v>
      </c>
    </row>
    <row r="4" spans="1:16383" ht="31.5" customHeight="1">
      <c r="A4" s="136"/>
      <c r="B4" s="137" t="str">
        <f>IFERROR(VLOOKUP(D4,DB!A:K,11,0),"")</f>
        <v>R6</v>
      </c>
      <c r="C4" s="138"/>
      <c r="D4" s="137" t="s">
        <v>37804</v>
      </c>
      <c r="E4" s="109"/>
      <c r="F4" s="139"/>
      <c r="G4" s="75">
        <f ca="1">IFERROR(NOW()-F4,"-")</f>
        <v>45986.36487002315</v>
      </c>
      <c r="H4" s="139"/>
      <c r="I4" s="137" t="str">
        <f>IFERROR(VLOOKUP(D4,DB!A:F,6,0),"")</f>
        <v>SCECO</v>
      </c>
      <c r="J4" s="137" t="str">
        <f>IFERROR(VLOOKUP(D4,DB!A:G,7,0),"")</f>
        <v>Dead</v>
      </c>
      <c r="K4" s="140"/>
      <c r="L4" s="141" t="str">
        <f>IFERROR(VLOOKUP(D4,DB!A:I,9,0),"")</f>
        <v>Latis</v>
      </c>
    </row>
    <row r="5" spans="1:16383" ht="31.5" customHeight="1">
      <c r="A5" s="136"/>
      <c r="B5" s="137" t="str">
        <f>IFERROR(VLOOKUP(D5,DB!A:K,11,0),"")</f>
        <v/>
      </c>
      <c r="C5" s="138"/>
      <c r="D5" s="137"/>
      <c r="E5" s="109"/>
      <c r="F5" s="139"/>
      <c r="G5" s="75">
        <f ca="1">IFERROR(NOW()-F5,"-")</f>
        <v>45986.36487002315</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45986.36487002315</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45986.36487002315</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45986.36487002315</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45986.36487002315</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45986.36487002315</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45986.36487002315</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45986.36487002315</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45986.36487002315</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45986.36487002315</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45986.36487002315</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45986.36487002315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45986.36487002315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45986.36487002315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45986.36487002315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45986.36487002315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45986.36487002315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45986.36487002315</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45986.36487002315</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45986.36487002315</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45986.36487002315</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45986.36487002315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45986.36487002315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45986.36487002315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45986.36487002315</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45986.36487002315</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45986.36487002315</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45986.36487002315</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45986.36487002315</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45986.36487002315</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45986.36487002315</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45986.36487002315</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45986.36487002315</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45986.36487002315</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45986.36487002315</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45986.36487002315</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45986.36487002315</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45986.36487002315</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2025-11-25T05:45:26Z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