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199" documentId="13_ncr:1_{F6CB121F-512D-4AA6-A0C1-0FB36C537598}" xr6:coauthVersionLast="47" xr6:coauthVersionMax="47" xr10:uidLastSave="{114B3424-0A0C-4DFD-BE70-0B90B8DC77B4}"/>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9" i="6" l="1"/>
  <c r="L10" i="6"/>
  <c r="L11" i="6"/>
  <c r="L12" i="6"/>
  <c r="L13" i="6"/>
  <c r="L14" i="6"/>
  <c r="L15" i="6"/>
  <c r="L16" i="6"/>
  <c r="L17" i="6"/>
  <c r="L18" i="6"/>
  <c r="L19" i="6"/>
  <c r="L20" i="6"/>
  <c r="L21" i="6"/>
  <c r="L22" i="6"/>
  <c r="L23" i="6"/>
  <c r="L24" i="6"/>
  <c r="L25" i="6"/>
  <c r="L26" i="6"/>
  <c r="L27" i="6"/>
  <c r="L28" i="6"/>
  <c r="L29" i="6"/>
  <c r="L30" i="6"/>
  <c r="L31" i="6"/>
  <c r="L32" i="6"/>
  <c r="L33" i="6"/>
  <c r="L34" i="6"/>
  <c r="J9" i="6"/>
  <c r="J10" i="6"/>
  <c r="J11" i="6"/>
  <c r="J12" i="6"/>
  <c r="J13" i="6"/>
  <c r="J14" i="6"/>
  <c r="J15" i="6"/>
  <c r="J16" i="6"/>
  <c r="J17" i="6"/>
  <c r="J18" i="6"/>
  <c r="J19" i="6"/>
  <c r="J20" i="6"/>
  <c r="J21" i="6"/>
  <c r="J22" i="6"/>
  <c r="J23" i="6"/>
  <c r="J24" i="6"/>
  <c r="J25" i="6"/>
  <c r="J26" i="6"/>
  <c r="J27" i="6"/>
  <c r="J28" i="6"/>
  <c r="J29" i="6"/>
  <c r="J30" i="6"/>
  <c r="J31" i="6"/>
  <c r="J32" i="6"/>
  <c r="J33" i="6"/>
  <c r="J34" i="6"/>
  <c r="I9" i="6"/>
  <c r="I10" i="6"/>
  <c r="I11" i="6"/>
  <c r="I12" i="6"/>
  <c r="I13" i="6"/>
  <c r="I14" i="6"/>
  <c r="I15" i="6"/>
  <c r="I16" i="6"/>
  <c r="I17" i="6"/>
  <c r="I18" i="6"/>
  <c r="I19" i="6"/>
  <c r="I20" i="6"/>
  <c r="I21" i="6"/>
  <c r="I22" i="6"/>
  <c r="I23" i="6"/>
  <c r="I24" i="6"/>
  <c r="I25" i="6"/>
  <c r="I26" i="6"/>
  <c r="I27" i="6"/>
  <c r="I28" i="6"/>
  <c r="I29" i="6"/>
  <c r="I30" i="6"/>
  <c r="I31" i="6"/>
  <c r="I32" i="6"/>
  <c r="I33" i="6"/>
  <c r="I34" i="6"/>
  <c r="G9" i="6"/>
  <c r="G10" i="6"/>
  <c r="G11" i="6"/>
  <c r="G12" i="6"/>
  <c r="G13" i="6"/>
  <c r="G14" i="6"/>
  <c r="G15" i="6"/>
  <c r="G16" i="6"/>
  <c r="G17" i="6"/>
  <c r="G18" i="6"/>
  <c r="G19" i="6"/>
  <c r="G20" i="6"/>
  <c r="G21" i="6"/>
  <c r="G22" i="6"/>
  <c r="G23" i="6"/>
  <c r="G24" i="6"/>
  <c r="G25" i="6"/>
  <c r="G26" i="6"/>
  <c r="G27" i="6"/>
  <c r="G28" i="6"/>
  <c r="G29" i="6"/>
  <c r="G30" i="6"/>
  <c r="G31" i="6"/>
  <c r="G32" i="6"/>
  <c r="G33" i="6"/>
  <c r="G34" i="6"/>
  <c r="B9" i="6"/>
  <c r="B10" i="6"/>
  <c r="B11" i="6"/>
  <c r="B12" i="6"/>
  <c r="B13" i="6"/>
  <c r="B14" i="6"/>
  <c r="B15" i="6"/>
  <c r="B16" i="6"/>
  <c r="B17" i="6"/>
  <c r="B18" i="6"/>
  <c r="B19" i="6"/>
  <c r="B20" i="6"/>
  <c r="B21" i="6"/>
  <c r="B22" i="6"/>
  <c r="B23" i="6"/>
  <c r="B24" i="6"/>
  <c r="B25" i="6"/>
  <c r="B26" i="6"/>
  <c r="B27" i="6"/>
  <c r="B28" i="6"/>
  <c r="B29" i="6"/>
  <c r="B30" i="6"/>
  <c r="B31" i="6"/>
  <c r="B32" i="6"/>
  <c r="B33" i="6"/>
  <c r="B3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G2" i="6"/>
  <c r="G3" i="6"/>
  <c r="G4" i="6"/>
  <c r="G5" i="6"/>
  <c r="G6" i="6"/>
  <c r="G7" i="6"/>
  <c r="G8"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4" i="2"/>
  <c r="G4" i="2"/>
  <c r="I4" i="2"/>
  <c r="J4" i="2"/>
  <c r="L4" i="2"/>
  <c r="I8" i="6"/>
  <c r="I7" i="6"/>
  <c r="I6" i="6"/>
  <c r="I5" i="6"/>
  <c r="I4" i="6"/>
  <c r="I3" i="6"/>
  <c r="I2" i="6"/>
  <c r="I3" i="5"/>
  <c r="B2" i="6"/>
  <c r="J2" i="6"/>
  <c r="L2" i="6"/>
  <c r="B3" i="6"/>
  <c r="J3" i="6"/>
  <c r="L3" i="6"/>
  <c r="B4" i="6"/>
  <c r="J4" i="6"/>
  <c r="L4" i="6"/>
  <c r="B5" i="6"/>
  <c r="J5" i="6"/>
  <c r="L5" i="6"/>
  <c r="B6" i="6"/>
  <c r="J6" i="6"/>
  <c r="L6" i="6"/>
  <c r="B7" i="6"/>
  <c r="J7" i="6"/>
  <c r="L7" i="6"/>
  <c r="B8" i="6"/>
  <c r="J8" i="6"/>
  <c r="L8" i="6"/>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alcChain>
</file>

<file path=xl/sharedStrings.xml><?xml version="1.0" encoding="utf-8"?>
<sst xmlns="http://schemas.openxmlformats.org/spreadsheetml/2006/main" count="180317" uniqueCount="39131">
  <si>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</si>
  <si>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</si>
  <si>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</si>
  <si>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</si>
  <si>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</si>
  <si>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</si>
  <si>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</si>
  <si>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</si>
  <si>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</si>
  <si>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</si>
  <si>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</si>
  <si>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</si>
  <si>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</si>
  <si>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</si>
  <si>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</si>
  <si>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</si>
  <si>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</si>
  <si>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</si>
  <si>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</si>
  <si>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</si>
  <si>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</si>
  <si>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</si>
  <si>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</si>
  <si>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</si>
  <si>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</si>
  <si>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</si>
  <si>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</si>
  <si>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</si>
  <si>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</si>
  <si>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</si>
  <si>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</si>
  <si>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</si>
  <si>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</si>
  <si>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</si>
  <si>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</si>
  <si>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</si>
  <si>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</si>
  <si>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</si>
  <si>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</si>
  <si>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</si>
  <si>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</si>
  <si>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</si>
  <si>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</si>
  <si>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</si>
  <si>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</si>
  <si>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</si>
  <si>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</si>
  <si>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</si>
  <si>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</si>
  <si>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</si>
  <si>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</si>
  <si>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</si>
  <si>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</si>
  <si>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</si>
  <si>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</si>
  <si>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</si>
  <si>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</si>
  <si>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</si>
  <si>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</si>
  <si>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</si>
  <si>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</si>
  <si>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</si>
  <si>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</si>
  <si>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</si>
  <si>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</si>
  <si>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</si>
  <si>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</si>
  <si>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</si>
  <si>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</si>
  <si>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</si>
  <si>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</si>
  <si>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</si>
  <si>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</si>
  <si>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</si>
  <si>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</si>
  <si>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</si>
  <si>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</si>
  <si>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</si>
  <si>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</si>
  <si>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</si>
  <si>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</si>
  <si>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</si>
  <si>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</si>
  <si>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</si>
  <si>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</si>
  <si>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</si>
  <si>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</si>
  <si>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</si>
  <si>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</si>
  <si>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</si>
  <si>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</si>
  <si>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</si>
  <si>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</si>
  <si>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</si>
  <si>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</si>
  <si>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</si>
  <si>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</si>
  <si>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</si>
  <si>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</si>
  <si>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</si>
  <si>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</si>
  <si>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</si>
  <si>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</si>
  <si>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</si>
  <si>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</si>
  <si>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</si>
  <si>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</si>
  <si>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</si>
  <si>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</si>
  <si>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</si>
  <si>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</si>
  <si>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</si>
  <si>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</si>
  <si>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</si>
  <si>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</si>
  <si>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</si>
  <si>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</si>
  <si>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</si>
  <si>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</si>
  <si>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</si>
  <si>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</si>
  <si>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</si>
  <si>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</si>
  <si>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</si>
  <si>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</si>
  <si>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</si>
  <si>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</si>
  <si>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</si>
  <si>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</si>
  <si>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</si>
  <si>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</si>
  <si>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</si>
  <si>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</si>
  <si>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</si>
  <si>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</si>
  <si>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</si>
  <si>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</si>
  <si>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</si>
  <si>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</si>
  <si>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</si>
  <si>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</si>
  <si>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</si>
  <si>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</si>
  <si>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</si>
  <si>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</si>
  <si>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</si>
  <si>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</si>
  <si>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</si>
  <si>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</si>
  <si>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</si>
  <si>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</si>
  <si>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</si>
  <si>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</si>
  <si>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</si>
  <si>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</si>
  <si>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</si>
  <si>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</si>
  <si>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</si>
  <si>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</si>
  <si>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</si>
  <si>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</si>
  <si>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</si>
  <si>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</si>
  <si>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</si>
  <si>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</si>
  <si>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</si>
  <si>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</si>
  <si>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</si>
  <si>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</si>
  <si>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</si>
  <si>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</si>
  <si>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</si>
  <si>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</si>
  <si>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</si>
  <si>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</si>
  <si>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</si>
  <si>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</si>
  <si>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</si>
  <si>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</si>
  <si>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</si>
  <si>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</si>
  <si>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</si>
  <si>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</si>
  <si>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</si>
  <si>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</si>
  <si>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</si>
  <si>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</si>
  <si>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</si>
  <si>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</si>
  <si>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</si>
  <si>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</si>
  <si>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</si>
  <si>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</si>
  <si>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</si>
  <si>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</si>
  <si>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</si>
  <si>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</si>
  <si>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</si>
  <si>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</si>
  <si>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</si>
  <si>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</si>
  <si>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</si>
  <si>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</si>
  <si>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</si>
  <si>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</si>
  <si>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</si>
  <si>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</si>
  <si>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</si>
  <si>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</si>
  <si>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</si>
  <si>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</si>
  <si>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</si>
  <si>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</si>
  <si>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</si>
  <si>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</si>
  <si>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</si>
  <si>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</si>
  <si>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</si>
  <si>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</si>
  <si>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</si>
  <si>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</si>
  <si>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</si>
  <si>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</si>
  <si>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</si>
  <si>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</si>
  <si>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</si>
  <si>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</si>
  <si>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</si>
  <si>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</si>
  <si>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</si>
  <si>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</si>
  <si>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</si>
  <si>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</si>
  <si>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</si>
  <si>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</si>
  <si>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</si>
  <si>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</si>
  <si>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</si>
  <si>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</si>
  <si>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</si>
  <si>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</si>
  <si>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</si>
  <si>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</si>
  <si>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</si>
  <si>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</si>
  <si>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</si>
  <si>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</si>
  <si>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</si>
  <si>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</si>
  <si>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</si>
  <si>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</si>
  <si>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</si>
  <si>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</si>
  <si>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</si>
  <si>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</si>
  <si>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</si>
  <si>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</si>
  <si>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</si>
  <si>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</si>
  <si>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</si>
  <si>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</si>
  <si>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</si>
  <si>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</si>
  <si>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</si>
  <si>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</si>
  <si>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</si>
  <si>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</si>
  <si>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</si>
  <si>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</si>
  <si>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</si>
  <si>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</si>
  <si>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</si>
  <si>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</si>
  <si>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</si>
  <si>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</si>
  <si>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</si>
  <si>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</si>
  <si>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</si>
  <si>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</si>
  <si>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</si>
  <si>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</si>
  <si>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</si>
  <si>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</si>
  <si>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</si>
  <si>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</si>
  <si>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</si>
  <si>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</si>
  <si>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</si>
  <si>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</si>
  <si>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</si>
  <si>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</si>
  <si>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</si>
  <si>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</si>
  <si>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</si>
  <si>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</si>
  <si>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</si>
  <si>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</si>
  <si>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</si>
  <si>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</si>
  <si>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</si>
  <si>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</si>
  <si>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</si>
  <si>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</si>
  <si>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</si>
  <si>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</si>
  <si>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</si>
  <si>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</si>
  <si>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</si>
  <si>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</si>
  <si>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</si>
  <si>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</si>
  <si>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</si>
  <si>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</si>
  <si>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</si>
  <si>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</si>
  <si>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</si>
  <si>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</si>
  <si>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</si>
  <si>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</si>
  <si>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</si>
  <si>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</si>
  <si>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</si>
  <si>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</si>
  <si>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</si>
  <si>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</si>
  <si>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</si>
  <si>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</si>
  <si>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</si>
  <si>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</si>
  <si>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</si>
  <si>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</si>
  <si>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</si>
  <si>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</si>
  <si>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</si>
  <si>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</si>
  <si>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</si>
  <si>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</si>
  <si>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</si>
  <si>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</si>
  <si>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</si>
  <si>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</si>
  <si>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</si>
  <si>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</si>
  <si>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</si>
  <si>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</si>
  <si>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</si>
  <si>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</si>
  <si>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</si>
  <si>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</si>
  <si>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</si>
  <si>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</si>
  <si>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</si>
  <si>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</si>
  <si>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</si>
  <si>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</si>
  <si>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</si>
  <si>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</si>
  <si>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</si>
  <si>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</si>
  <si>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</si>
  <si>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</si>
  <si>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</si>
  <si>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</si>
  <si>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</si>
  <si>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</si>
  <si>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</si>
  <si>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</si>
  <si>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</si>
  <si>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</si>
  <si>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</si>
  <si>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</si>
  <si>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</si>
  <si>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</si>
  <si>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</si>
  <si>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</si>
  <si>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</si>
  <si>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</si>
  <si>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</si>
  <si>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</si>
  <si>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</si>
  <si>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</si>
  <si>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</si>
  <si>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</si>
  <si>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</si>
  <si>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</si>
  <si>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</si>
  <si>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</si>
  <si>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</si>
  <si>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</si>
  <si>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</si>
  <si>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</si>
  <si>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</si>
  <si>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</si>
  <si>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</si>
  <si>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</si>
  <si>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</si>
  <si>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</si>
  <si>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</si>
  <si>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</si>
  <si>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</si>
  <si>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</si>
  <si>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</si>
  <si>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</si>
  <si>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</si>
  <si>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</si>
  <si>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</si>
  <si>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</si>
  <si>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</si>
  <si>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</si>
  <si>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</si>
  <si>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</si>
  <si>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</si>
  <si>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</si>
  <si>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</si>
  <si>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</si>
  <si>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</si>
  <si>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</si>
  <si>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</si>
  <si>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</si>
  <si>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</si>
  <si>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</si>
  <si>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</si>
  <si>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</si>
  <si>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</si>
  <si>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</si>
  <si>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</si>
  <si>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</si>
  <si>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</si>
  <si>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</si>
  <si>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</si>
  <si>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</si>
  <si>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</si>
  <si>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</si>
  <si>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</si>
  <si>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</si>
  <si>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</si>
  <si>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</si>
  <si>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</si>
  <si>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</si>
  <si>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</si>
  <si>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</si>
  <si>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</si>
  <si>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</si>
  <si>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</si>
  <si>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</si>
  <si>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</si>
  <si>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</si>
  <si>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</si>
  <si>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</si>
  <si>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</si>
  <si>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</si>
  <si>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</si>
  <si>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</si>
  <si>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</si>
  <si>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</si>
  <si>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</si>
  <si>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</si>
  <si>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</si>
  <si>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</si>
  <si>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</si>
  <si>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</si>
  <si>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</si>
  <si>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</si>
  <si>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</si>
  <si>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</si>
  <si>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</si>
  <si>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</si>
  <si>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</si>
  <si>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</si>
  <si>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</si>
  <si>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</si>
  <si>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</si>
  <si>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</si>
  <si>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</si>
  <si>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</si>
  <si>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</si>
  <si>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</si>
  <si>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</si>
  <si>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</si>
  <si>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</si>
  <si>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</si>
  <si>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</si>
  <si>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</si>
  <si>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</si>
  <si>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</si>
  <si>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</si>
  <si>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</si>
  <si>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</si>
  <si>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</si>
  <si>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</si>
  <si>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</si>
  <si>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</si>
  <si>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</si>
  <si>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</si>
  <si>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</si>
  <si>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</si>
  <si>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</si>
  <si>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</si>
  <si>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</si>
  <si>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</si>
  <si>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</si>
  <si>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</si>
  <si>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</si>
  <si>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</si>
  <si>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</si>
  <si>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</si>
  <si>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</si>
  <si>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</si>
  <si>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</si>
  <si>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</si>
  <si>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</si>
  <si>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</si>
  <si>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</si>
  <si>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</si>
  <si>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</si>
  <si>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</si>
  <si>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</si>
  <si>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</si>
  <si>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</si>
  <si>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</si>
  <si>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</si>
  <si>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</si>
  <si>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</si>
  <si>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</si>
  <si>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</si>
  <si>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</si>
  <si>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</si>
  <si>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</si>
  <si>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</si>
  <si>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</si>
  <si>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</si>
  <si>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</si>
  <si>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</si>
  <si>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</si>
  <si>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</si>
  <si>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</si>
  <si>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</si>
  <si>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</si>
  <si>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</si>
  <si>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</si>
  <si>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</si>
  <si>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</si>
  <si>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</si>
  <si>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</si>
  <si>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</si>
  <si>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</si>
  <si>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</si>
  <si>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</si>
  <si>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</si>
  <si>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</si>
  <si>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</si>
  <si>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</si>
  <si>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</si>
  <si>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</si>
  <si>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</si>
  <si>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</si>
  <si>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</si>
  <si>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</si>
  <si>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</si>
  <si>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</si>
  <si>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</si>
  <si>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</si>
  <si>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</si>
  <si>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</si>
  <si>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</si>
  <si>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</si>
  <si>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</si>
  <si>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</si>
  <si>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</si>
  <si>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</si>
  <si>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</si>
  <si>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</si>
  <si>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</si>
  <si>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</si>
  <si>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</si>
  <si>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</si>
  <si>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</si>
  <si>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</si>
  <si>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</si>
  <si>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</si>
  <si>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</si>
  <si>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</si>
  <si>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</si>
  <si>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</si>
  <si>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</si>
  <si>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</si>
  <si>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</si>
  <si>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</si>
  <si>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</si>
  <si>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</si>
  <si>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</si>
  <si>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</si>
  <si>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</si>
  <si>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</si>
  <si>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</si>
  <si>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</si>
  <si>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</si>
  <si>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</si>
  <si>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</si>
  <si>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</si>
  <si>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</si>
  <si>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</si>
  <si>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</si>
  <si>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</si>
  <si>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</si>
  <si>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</si>
  <si>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</si>
  <si>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</si>
  <si>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</si>
  <si>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</si>
  <si>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</si>
  <si>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</si>
  <si>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</si>
  <si>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</si>
  <si>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</si>
  <si>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</si>
  <si>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</si>
  <si>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</si>
  <si>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</si>
  <si>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</si>
  <si>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</si>
  <si>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</si>
  <si>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</si>
  <si>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</si>
  <si>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</si>
  <si>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</si>
  <si>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</si>
  <si>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</si>
  <si>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</si>
  <si>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</si>
  <si>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</si>
  <si>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</si>
  <si>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</si>
  <si>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</si>
  <si>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</si>
  <si>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</si>
  <si>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</si>
  <si>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</si>
  <si>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</si>
  <si>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</si>
  <si>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</si>
  <si>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</si>
  <si>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</si>
  <si>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</si>
  <si>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</si>
  <si>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</si>
  <si>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</si>
  <si>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</si>
  <si>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</si>
  <si>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</si>
  <si>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</si>
  <si>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</si>
  <si>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</si>
  <si>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</si>
  <si>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</si>
  <si>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</si>
  <si>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</si>
  <si>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</si>
  <si>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</si>
  <si>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</si>
  <si>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</si>
  <si>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</si>
  <si>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</si>
  <si>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</si>
  <si>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</si>
  <si>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</si>
  <si>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</si>
  <si>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</si>
  <si>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</si>
  <si>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</si>
  <si>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</si>
  <si>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</si>
  <si>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</si>
  <si>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</si>
  <si>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</si>
  <si>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</si>
  <si>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</si>
  <si>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</si>
  <si>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</si>
  <si>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</si>
  <si>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</si>
  <si>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</si>
  <si>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</si>
  <si>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</si>
  <si>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</si>
  <si>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</si>
  <si>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</si>
  <si>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</si>
  <si>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</si>
  <si>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</si>
  <si>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</si>
  <si>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</si>
  <si>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</si>
  <si>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</si>
  <si>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</si>
  <si>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</si>
  <si>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</si>
  <si>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</si>
  <si>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</si>
  <si>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</si>
  <si>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</si>
  <si>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</si>
  <si>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</si>
  <si>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</si>
  <si>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</si>
  <si>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</si>
  <si>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</si>
  <si>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</si>
  <si>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</si>
  <si>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</si>
  <si>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</si>
  <si>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</si>
  <si>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</si>
  <si>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</si>
  <si>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</si>
  <si>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</si>
  <si>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</si>
  <si>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</si>
  <si>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</si>
  <si>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</si>
  <si>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</si>
  <si>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</si>
  <si>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</si>
  <si>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</si>
  <si>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</si>
  <si>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</si>
  <si>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</si>
  <si>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</si>
  <si>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</si>
  <si>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</si>
  <si>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</si>
  <si>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</si>
  <si>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</si>
  <si>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</si>
  <si>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</si>
  <si>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</si>
  <si>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</si>
  <si>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</si>
  <si>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</si>
  <si>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</si>
  <si>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</si>
  <si>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</si>
  <si>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</si>
  <si>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</si>
  <si>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</si>
  <si>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</si>
  <si>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</si>
  <si>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</si>
  <si>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</si>
  <si>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</si>
  <si>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</si>
  <si>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</si>
  <si>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</si>
  <si>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</si>
  <si>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</si>
  <si>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</si>
  <si>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</si>
  <si>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</si>
  <si>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</si>
  <si>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</si>
  <si>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</si>
  <si>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</si>
  <si>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</si>
  <si>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</si>
  <si>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</si>
  <si>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</si>
  <si>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</si>
  <si>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</si>
  <si>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</si>
  <si>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</si>
  <si>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</si>
  <si>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</si>
  <si>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</si>
  <si>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</si>
  <si>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</si>
  <si>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</si>
  <si>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</si>
  <si>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</si>
  <si>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</si>
  <si>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</si>
  <si>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</si>
  <si>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</si>
  <si>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</si>
  <si>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</si>
  <si>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</si>
  <si>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</si>
  <si>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</si>
  <si>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</si>
  <si>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</si>
  <si>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</si>
  <si>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</si>
  <si>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</si>
  <si>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</si>
  <si>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</si>
  <si>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</si>
  <si>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</si>
  <si>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</si>
  <si>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</si>
  <si>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</si>
  <si>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</si>
  <si>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</si>
  <si>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</si>
  <si>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</si>
  <si>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</si>
  <si>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</si>
  <si>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</si>
  <si>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</si>
  <si>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</si>
  <si>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</si>
  <si>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</si>
  <si>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</si>
  <si>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</si>
  <si>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</si>
  <si>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</si>
  <si>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</si>
  <si>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</si>
  <si>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</si>
  <si>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</si>
  <si>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</si>
  <si>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</si>
  <si>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</si>
  <si>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</si>
  <si>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</si>
  <si>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</si>
  <si>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</si>
  <si>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</si>
  <si>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</si>
  <si>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</si>
  <si>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</si>
  <si>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</si>
  <si>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</si>
  <si>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</si>
  <si>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</si>
  <si>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</si>
  <si>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</si>
  <si>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</si>
  <si>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</si>
  <si>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</si>
  <si>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</si>
  <si>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</si>
  <si>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</si>
  <si>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</si>
  <si>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</si>
  <si>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</si>
  <si>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</si>
  <si>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</si>
  <si>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</si>
  <si>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</si>
  <si>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</si>
  <si>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</si>
  <si>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</si>
  <si>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</si>
  <si>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</si>
  <si>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</si>
  <si>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</si>
  <si>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</si>
  <si>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</si>
  <si>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</si>
  <si>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</si>
  <si>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</si>
  <si>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</si>
  <si>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</si>
  <si>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</si>
  <si>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</si>
  <si>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</si>
  <si>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</si>
  <si>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</si>
  <si>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</si>
  <si>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</si>
  <si>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</si>
  <si>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</si>
  <si>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</si>
  <si>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</si>
  <si>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</si>
  <si>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</si>
  <si>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</si>
  <si>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</si>
  <si>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</si>
  <si>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</si>
  <si>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</si>
  <si>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</si>
  <si>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</si>
  <si>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</si>
  <si>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</si>
  <si>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</si>
  <si>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</si>
  <si>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</si>
  <si>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</si>
  <si>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</si>
  <si>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</si>
  <si>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</si>
  <si>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</si>
  <si>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</si>
  <si>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</si>
  <si>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</si>
  <si>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</si>
  <si>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</si>
  <si>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</si>
  <si>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</si>
  <si>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</si>
  <si>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</si>
  <si>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</si>
  <si>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</si>
  <si>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</si>
  <si>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</si>
  <si>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</si>
  <si>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</si>
  <si>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</si>
  <si>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</si>
  <si>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</si>
  <si>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</si>
  <si>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</si>
  <si>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</si>
  <si>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</si>
  <si>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</si>
  <si>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</si>
  <si>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</si>
  <si>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</si>
  <si>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</si>
  <si>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</si>
  <si>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</si>
  <si>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</si>
  <si>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</si>
  <si>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</si>
  <si>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</si>
  <si>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</si>
  <si>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</si>
  <si>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</si>
  <si>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</si>
  <si>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</si>
  <si>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</si>
  <si>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</si>
  <si>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</si>
  <si>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</si>
  <si>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</si>
  <si>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</si>
  <si>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</si>
  <si>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</si>
  <si>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</si>
  <si>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</si>
  <si>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</si>
  <si>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</si>
  <si>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</si>
  <si>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</si>
  <si>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</si>
  <si>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</si>
  <si>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</si>
  <si>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</si>
  <si>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</si>
  <si>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</si>
  <si>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</si>
  <si>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</si>
  <si>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</si>
  <si>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</si>
  <si>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</si>
  <si>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</si>
  <si>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</si>
  <si>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</si>
  <si>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</si>
  <si>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</si>
  <si>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</si>
  <si>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</si>
  <si>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</si>
  <si>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</si>
  <si>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</si>
  <si>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</si>
  <si>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</si>
  <si>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</si>
  <si>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</si>
  <si>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</si>
  <si>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</si>
  <si>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</si>
  <si>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</si>
  <si>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</si>
  <si>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</si>
  <si>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</si>
  <si>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</si>
  <si>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</si>
  <si>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</si>
  <si>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</si>
  <si>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</si>
  <si>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</si>
  <si>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</si>
  <si>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</si>
  <si>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</si>
  <si>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</si>
  <si>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</si>
  <si>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</si>
  <si>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</si>
  <si>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</si>
  <si>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</si>
  <si>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</si>
  <si>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</si>
  <si>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</si>
  <si>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</si>
  <si>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</si>
  <si>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</si>
  <si>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</si>
  <si>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</si>
  <si>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</si>
  <si>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</si>
  <si>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</si>
  <si>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</si>
  <si>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</si>
  <si>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</si>
  <si>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</si>
  <si>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</si>
  <si>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</si>
  <si>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</si>
  <si>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</si>
  <si>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</si>
  <si>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</si>
  <si>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</si>
  <si>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</si>
  <si>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</si>
  <si>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</si>
  <si>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</si>
  <si>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</si>
  <si>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</si>
  <si>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</si>
  <si>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</si>
  <si>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</si>
  <si>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</si>
  <si>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</si>
  <si>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</si>
  <si>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</si>
  <si>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</si>
  <si>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</si>
  <si>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</si>
  <si>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</si>
  <si>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</si>
  <si>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</si>
  <si>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</si>
  <si>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</si>
  <si>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</si>
  <si>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</si>
  <si>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</si>
  <si>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</si>
  <si>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</si>
  <si>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</si>
  <si>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</si>
  <si>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</si>
  <si>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</si>
  <si>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</si>
  <si>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</si>
  <si>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</si>
  <si>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</si>
  <si>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</si>
  <si>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</si>
  <si>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</si>
  <si>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</si>
  <si>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</si>
  <si>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</si>
  <si>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</si>
  <si>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</si>
  <si>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</si>
  <si>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</si>
  <si>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</si>
  <si>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</si>
  <si>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</si>
  <si>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</si>
  <si>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</si>
  <si>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</si>
  <si>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</si>
  <si>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</si>
  <si>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</si>
  <si>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</si>
  <si>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</si>
  <si>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</si>
  <si>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</si>
  <si>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</si>
  <si>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</si>
  <si>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</si>
  <si>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</si>
  <si>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</si>
  <si>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</si>
  <si>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</si>
  <si>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</si>
  <si>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</si>
  <si>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</si>
  <si>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</si>
  <si>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</si>
  <si>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</si>
  <si>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</si>
  <si>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</si>
  <si>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</si>
  <si>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</si>
  <si>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</si>
  <si>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</si>
  <si>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</si>
  <si>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</si>
  <si>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</si>
  <si>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</si>
  <si>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</si>
  <si>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</si>
  <si>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</si>
  <si>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</si>
  <si>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</si>
  <si>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</si>
  <si>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</si>
  <si>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</si>
  <si>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</si>
  <si>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</si>
  <si>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</si>
  <si>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</si>
  <si>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</si>
  <si>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</si>
  <si>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</si>
  <si>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</si>
  <si>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</si>
  <si>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</si>
  <si>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</si>
  <si>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</si>
  <si>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</si>
  <si>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</si>
  <si>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</si>
  <si>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</si>
  <si>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</si>
  <si>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</si>
  <si>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</si>
  <si>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</si>
  <si>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</si>
  <si>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</si>
  <si>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</si>
  <si>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</si>
  <si>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</si>
  <si>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</si>
  <si>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</si>
  <si>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</si>
  <si>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</si>
  <si>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</si>
  <si>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</si>
  <si>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</si>
  <si>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</si>
  <si>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</si>
  <si>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</si>
  <si>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</si>
  <si>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</si>
  <si>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</si>
  <si>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</si>
  <si>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</si>
  <si>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</si>
  <si>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</si>
  <si>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</si>
  <si>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</si>
  <si>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</si>
  <si>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</si>
  <si>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</si>
  <si>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</si>
  <si>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</si>
  <si>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</si>
  <si>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</si>
  <si>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</si>
  <si>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</si>
  <si>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</si>
  <si>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</si>
  <si>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</si>
  <si>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</si>
  <si>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</si>
  <si>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</si>
  <si>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</si>
  <si>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</si>
  <si>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</si>
  <si>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</si>
  <si>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</si>
  <si>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</si>
  <si>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</si>
  <si>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</si>
  <si>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</si>
  <si>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</si>
  <si>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</si>
  <si>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</si>
  <si>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</si>
  <si>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</si>
  <si>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</si>
  <si>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</si>
  <si>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</si>
  <si>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</si>
  <si>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</si>
  <si>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</si>
  <si>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</si>
  <si>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</si>
  <si>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</si>
  <si>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</si>
  <si>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</si>
  <si>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</si>
  <si>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</si>
  <si>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</si>
  <si>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</si>
  <si>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</si>
  <si>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</si>
  <si>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</si>
  <si>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</si>
  <si>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</si>
  <si>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</si>
  <si>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</si>
  <si>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</si>
  <si>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</si>
  <si>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</si>
  <si>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</si>
  <si>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</si>
  <si>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</si>
  <si>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</si>
  <si>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</si>
  <si>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</si>
  <si>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</si>
  <si>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</si>
  <si>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</si>
  <si>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</si>
  <si>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</si>
  <si>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</si>
  <si>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</si>
  <si>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</si>
  <si>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</si>
  <si>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</si>
  <si>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</si>
  <si>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</si>
  <si>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</si>
  <si>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</si>
  <si>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</si>
  <si>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</si>
  <si>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</si>
  <si>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</si>
  <si>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</si>
  <si>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</si>
  <si>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</si>
  <si>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</si>
  <si>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</si>
  <si>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</si>
  <si>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</si>
  <si>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</si>
  <si>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</si>
  <si>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</si>
  <si>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</si>
  <si>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</si>
  <si>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</si>
  <si>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</si>
  <si>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</si>
  <si>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</si>
  <si>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</si>
  <si>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</si>
  <si>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</si>
  <si>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</si>
  <si>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</si>
  <si>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</si>
  <si>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</si>
  <si>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</si>
  <si>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</si>
  <si>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</si>
  <si>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</si>
  <si>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</si>
  <si>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</si>
  <si>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</si>
  <si>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</si>
  <si>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</si>
  <si>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</si>
  <si>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</si>
  <si>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</si>
  <si>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</si>
  <si>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</si>
  <si>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</si>
  <si>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</si>
  <si>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</si>
  <si>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</si>
  <si>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</si>
  <si>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</si>
  <si>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</si>
  <si>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</si>
  <si>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</si>
  <si>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</si>
  <si>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</si>
  <si>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</si>
  <si>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</si>
  <si>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</si>
  <si>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</si>
  <si>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</si>
  <si>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</si>
  <si>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</si>
  <si>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</si>
  <si>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</si>
  <si>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</si>
  <si>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</si>
  <si>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</si>
  <si>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</si>
  <si>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</si>
  <si>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</si>
  <si>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</si>
  <si>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</si>
  <si>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</si>
  <si>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</si>
  <si>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</si>
  <si>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</si>
  <si>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</si>
  <si>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</si>
  <si>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</si>
  <si>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</si>
  <si>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</si>
  <si>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</si>
  <si>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</si>
  <si>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</si>
  <si>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</si>
  <si>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</si>
  <si>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</si>
  <si>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</si>
  <si>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</si>
  <si>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</si>
  <si>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</si>
  <si>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</si>
  <si>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</si>
  <si>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</si>
  <si>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</si>
  <si>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</si>
  <si>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</si>
  <si>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</si>
  <si>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</si>
  <si>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</si>
  <si>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</si>
  <si>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</si>
  <si>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</si>
  <si>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</si>
  <si>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</si>
  <si>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</si>
  <si>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</si>
  <si>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</si>
  <si>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</si>
  <si>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</si>
  <si>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</si>
  <si>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</si>
  <si>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</si>
  <si>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</si>
  <si>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</si>
  <si>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</si>
  <si>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</si>
  <si>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</si>
  <si>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</si>
  <si>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</si>
  <si>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</si>
  <si>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</si>
  <si>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</si>
  <si>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</si>
  <si>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</si>
  <si>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</si>
  <si>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</si>
  <si>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</si>
  <si>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</si>
  <si>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</si>
  <si>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</si>
  <si>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</si>
  <si>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</si>
  <si>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</si>
  <si>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</si>
  <si>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</si>
  <si>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</si>
  <si>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</si>
  <si>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</si>
  <si>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</si>
  <si>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</si>
  <si>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</si>
  <si>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</si>
  <si>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</si>
  <si>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</si>
  <si>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</si>
  <si>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</si>
  <si>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</si>
  <si>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</si>
  <si>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</si>
  <si>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</si>
  <si>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</si>
  <si>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</si>
  <si>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</si>
  <si>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</si>
  <si>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</si>
  <si>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</si>
  <si>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</si>
  <si>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</si>
  <si>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</si>
  <si>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</si>
  <si>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</si>
  <si>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</si>
  <si>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</si>
  <si>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</si>
  <si>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</si>
  <si>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</si>
  <si>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</si>
  <si>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</si>
  <si>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</si>
  <si>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</si>
  <si>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</si>
  <si>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</si>
  <si>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</si>
  <si>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</si>
  <si>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</si>
  <si>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</si>
  <si>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</si>
  <si>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</si>
  <si>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</si>
  <si>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</si>
  <si>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</si>
  <si>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</si>
  <si>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</si>
  <si>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</si>
  <si>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</si>
  <si>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</si>
  <si>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</si>
  <si>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</si>
  <si>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</si>
  <si>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</si>
  <si>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</si>
  <si>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</si>
  <si>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</si>
  <si>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</si>
  <si>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</si>
  <si>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</si>
  <si>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</si>
  <si>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</si>
  <si>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</si>
  <si>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</si>
  <si>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</si>
  <si>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</si>
  <si>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</si>
  <si>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</si>
  <si>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</si>
  <si>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</si>
  <si>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</si>
  <si>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</si>
  <si>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</si>
  <si>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</si>
  <si>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</si>
  <si>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</si>
  <si>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</si>
  <si>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</si>
  <si>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</si>
  <si>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</si>
  <si>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</si>
  <si>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</si>
  <si>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</si>
  <si>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</si>
  <si>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</si>
  <si>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</si>
  <si>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</si>
  <si>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</si>
  <si>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</si>
  <si>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</si>
  <si>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</si>
  <si>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</si>
  <si>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</si>
  <si>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</si>
  <si>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</si>
  <si>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</si>
  <si>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</si>
  <si>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</si>
  <si>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</si>
  <si>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</si>
  <si>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</si>
  <si>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</si>
  <si>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</si>
  <si>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</si>
  <si>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</si>
  <si>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</si>
  <si>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</si>
  <si>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</si>
  <si>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</si>
  <si>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</si>
  <si>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</si>
  <si>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</si>
  <si>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</si>
  <si>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</si>
  <si>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</si>
  <si>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</si>
  <si>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</si>
  <si>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</si>
  <si>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</si>
  <si>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</si>
  <si>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</si>
  <si>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</si>
  <si>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</si>
  <si>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</si>
  <si>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</si>
  <si>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</si>
  <si>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</si>
  <si>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</si>
  <si>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</si>
  <si>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</si>
  <si>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</si>
  <si>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</si>
  <si>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</si>
  <si>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</si>
  <si>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</si>
  <si>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</si>
  <si>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</si>
  <si>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</si>
  <si>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</si>
  <si>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</si>
  <si>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</si>
  <si>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</si>
  <si>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</si>
  <si>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</si>
  <si>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</si>
  <si>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</si>
  <si>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</si>
  <si>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</si>
  <si>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</si>
  <si>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</si>
  <si>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</si>
  <si>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</si>
  <si>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</si>
  <si>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</si>
  <si>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</si>
  <si>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</si>
  <si>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</si>
  <si>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</si>
  <si>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</si>
  <si>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</si>
  <si>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</si>
  <si>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</si>
  <si>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</si>
  <si>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</si>
  <si>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</si>
  <si>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</si>
  <si>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</si>
  <si>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</si>
  <si>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</si>
  <si>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</si>
  <si>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</si>
  <si>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</si>
  <si>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</si>
  <si>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</si>
  <si>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</si>
  <si>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</si>
  <si>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</si>
  <si>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</si>
  <si>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</si>
  <si>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</si>
  <si>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</si>
  <si>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</si>
  <si>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</si>
  <si>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</si>
  <si>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</si>
  <si>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</si>
  <si>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</si>
  <si>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</si>
  <si>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</si>
  <si>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</si>
  <si>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</si>
  <si>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</si>
  <si>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</si>
  <si>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</si>
  <si>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</si>
  <si>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</si>
  <si>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</si>
  <si>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</si>
  <si>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</si>
  <si>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</si>
  <si>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</si>
  <si>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</si>
  <si>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</si>
  <si>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</si>
  <si>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</si>
  <si>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</si>
  <si>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</si>
  <si>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</si>
  <si>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</si>
  <si>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</si>
  <si>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</si>
  <si>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</si>
  <si>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</si>
  <si>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</si>
  <si>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</si>
  <si>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</si>
  <si>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</si>
  <si>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</si>
  <si>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</si>
  <si>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</si>
  <si>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</si>
  <si>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</si>
  <si>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</si>
  <si>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</si>
  <si>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</si>
  <si>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</si>
  <si>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</si>
  <si>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</si>
  <si>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</si>
  <si>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</si>
  <si>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</si>
  <si>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</si>
  <si>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</si>
  <si>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</si>
  <si>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</si>
  <si>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</si>
  <si>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</si>
  <si>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</si>
  <si>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</si>
  <si>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</si>
  <si>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</si>
  <si>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</si>
  <si>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</si>
  <si>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</si>
  <si>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</si>
  <si>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</si>
  <si>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</si>
  <si>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</si>
  <si>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</si>
  <si>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</si>
  <si>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</si>
  <si>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</si>
  <si>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</si>
  <si>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</si>
  <si>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</si>
  <si>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</si>
  <si>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</si>
  <si>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</si>
  <si>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</si>
  <si>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</si>
  <si>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</si>
  <si>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</si>
  <si>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</si>
  <si>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</si>
  <si>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</si>
  <si>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</si>
  <si>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</si>
  <si>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</si>
  <si>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</si>
  <si>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</si>
  <si>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</si>
  <si>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</si>
  <si>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</si>
  <si>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</si>
  <si>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</si>
  <si>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</si>
  <si>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</si>
  <si>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</si>
  <si>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</si>
  <si>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</si>
  <si>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</si>
  <si>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</si>
  <si>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</si>
  <si>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</si>
  <si>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</si>
  <si>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</si>
  <si>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</si>
  <si>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</si>
  <si>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</si>
  <si>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</si>
  <si>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</si>
  <si>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</si>
  <si>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</si>
  <si>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</si>
  <si>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</si>
  <si>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</si>
  <si>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</si>
  <si>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</si>
  <si>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</si>
  <si>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</si>
  <si>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</si>
  <si>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</si>
  <si>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</si>
  <si>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</si>
  <si>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</si>
  <si>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</si>
  <si>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</si>
  <si>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</si>
  <si>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</si>
  <si>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</si>
  <si>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</si>
  <si>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</si>
  <si>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</si>
  <si>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</si>
  <si>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</si>
  <si>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</si>
  <si>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</si>
  <si>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</si>
  <si>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</si>
  <si>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</si>
  <si>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</si>
  <si>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</si>
  <si>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</si>
  <si>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</si>
  <si>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</si>
  <si>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</si>
  <si>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</si>
  <si>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</si>
  <si>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</si>
  <si>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</si>
  <si>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</si>
  <si>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</si>
  <si>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</si>
  <si>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</si>
  <si>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</si>
  <si>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</si>
  <si>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</si>
  <si>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</si>
  <si>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</si>
  <si>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</si>
  <si>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</si>
  <si>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</si>
  <si>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</si>
  <si>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</si>
  <si>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</si>
  <si>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</si>
  <si>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</si>
  <si>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</si>
  <si>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</si>
  <si>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</si>
  <si>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</si>
  <si>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</si>
  <si>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</si>
  <si>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</si>
  <si>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</si>
  <si>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</si>
  <si>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</si>
  <si>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</si>
  <si>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</si>
  <si>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</si>
  <si>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</si>
  <si>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</si>
  <si>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</si>
  <si>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</si>
  <si>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</si>
  <si>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</si>
  <si>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</si>
  <si>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</si>
  <si>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</si>
  <si>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</si>
  <si>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</si>
  <si>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</si>
  <si>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</si>
  <si>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</si>
  <si>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</si>
  <si>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</si>
  <si>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</si>
  <si>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</si>
  <si>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</si>
  <si>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</si>
  <si>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</si>
  <si>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</si>
  <si>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</si>
  <si>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</si>
  <si>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</si>
  <si>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</si>
  <si>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</si>
  <si>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</si>
  <si>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</si>
  <si>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</si>
  <si>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</si>
  <si>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</si>
  <si>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</si>
  <si>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</si>
  <si>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</si>
  <si>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</si>
  <si>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</si>
  <si>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</si>
  <si>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</si>
  <si>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</si>
  <si>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</si>
  <si>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</si>
  <si>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</si>
  <si>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</si>
  <si>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</si>
  <si>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</si>
  <si>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</si>
  <si>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</si>
  <si>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</si>
  <si>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</si>
  <si>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</si>
  <si>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</si>
  <si>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</si>
  <si>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</si>
  <si>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</si>
  <si>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</si>
  <si>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</si>
  <si>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</si>
  <si>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</si>
  <si>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</si>
  <si>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</si>
  <si>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</si>
  <si>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</si>
  <si>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</si>
  <si>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</si>
  <si>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</si>
  <si>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</si>
  <si>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</si>
  <si>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</si>
  <si>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</si>
  <si>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</si>
  <si>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</si>
  <si>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</si>
  <si>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</si>
  <si>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</si>
  <si>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</si>
  <si>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</si>
  <si>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</si>
  <si>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</si>
  <si>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</si>
  <si>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</si>
  <si>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</si>
  <si>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</si>
  <si>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</si>
  <si>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</si>
  <si>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</si>
  <si>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</si>
  <si>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</si>
  <si>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</si>
  <si>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</si>
  <si>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</si>
  <si>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</si>
  <si>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</si>
  <si>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</si>
  <si>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</si>
  <si>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</si>
  <si>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</si>
  <si>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</si>
  <si>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</si>
  <si>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</si>
  <si>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</si>
  <si>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</si>
  <si>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</si>
  <si>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</si>
  <si>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</si>
  <si>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</si>
  <si>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</si>
  <si>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</si>
  <si>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</si>
  <si>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</si>
  <si>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</si>
  <si>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</si>
  <si>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</si>
  <si>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</si>
  <si>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</si>
  <si>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</si>
  <si>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</si>
  <si>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</si>
  <si>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</si>
  <si>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</si>
  <si>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</si>
  <si>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</si>
  <si>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</si>
  <si>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</si>
  <si>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</si>
  <si>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</si>
  <si>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</si>
  <si>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</si>
  <si>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</si>
  <si>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</si>
  <si>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</si>
  <si>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</si>
  <si>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</si>
  <si>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</si>
  <si>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</si>
  <si>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</si>
  <si>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</si>
  <si>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</si>
  <si>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</si>
  <si>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</si>
  <si>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</si>
  <si>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</si>
  <si>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</si>
  <si>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</si>
  <si>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</si>
  <si>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</si>
  <si>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</si>
  <si>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</si>
  <si>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</si>
  <si>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</si>
  <si>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</si>
  <si>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</si>
  <si>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</si>
  <si>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</si>
  <si>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</si>
  <si>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</si>
  <si>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</si>
  <si>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</si>
  <si>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</si>
  <si>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</si>
  <si>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</si>
  <si>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</si>
  <si>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</si>
  <si>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</si>
  <si>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</si>
  <si>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</si>
  <si>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</si>
  <si>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</si>
  <si>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</si>
  <si>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</si>
  <si>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</si>
  <si>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</si>
  <si>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</si>
  <si>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</si>
  <si>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</si>
  <si>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</si>
  <si>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</si>
  <si>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</si>
  <si>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</si>
  <si>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</si>
  <si>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</si>
  <si>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</si>
  <si>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</si>
  <si>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</si>
  <si>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</si>
  <si>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</si>
  <si>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</si>
  <si>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</si>
  <si>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</si>
  <si>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</si>
  <si>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</si>
  <si>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</si>
  <si>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</si>
  <si>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</si>
  <si>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</si>
  <si>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</si>
  <si>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</si>
  <si>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</si>
  <si>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</si>
  <si>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</si>
  <si>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</si>
  <si>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</si>
  <si>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</si>
  <si>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</si>
  <si>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</si>
  <si>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</si>
  <si>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</si>
  <si>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</si>
  <si>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</si>
  <si>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</si>
  <si>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</si>
  <si>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</si>
  <si>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</si>
  <si>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</si>
  <si>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</si>
  <si>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</si>
  <si>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</si>
  <si>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</si>
  <si>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</si>
  <si>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</si>
  <si>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</si>
  <si>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</si>
  <si>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</si>
  <si>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</si>
  <si>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</si>
  <si>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</si>
  <si>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</si>
  <si>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</si>
  <si>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</si>
  <si>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</si>
  <si>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</si>
  <si>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</si>
  <si>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</si>
  <si>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</si>
  <si>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</si>
  <si>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</si>
  <si>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</si>
  <si>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</si>
  <si>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</si>
  <si>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</si>
  <si>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</si>
  <si>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</si>
  <si>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</si>
  <si>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</si>
  <si>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</si>
  <si>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</si>
  <si>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</si>
  <si>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</si>
  <si>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</si>
  <si>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</si>
  <si>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</si>
  <si>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</si>
  <si>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</si>
  <si>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</si>
  <si>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</si>
  <si>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</si>
  <si>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</si>
  <si>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</si>
  <si>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</si>
  <si>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</si>
  <si>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</si>
  <si>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</si>
  <si>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</si>
  <si>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</si>
  <si>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</si>
  <si>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</si>
  <si>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</si>
  <si>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</si>
  <si>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</si>
  <si>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</si>
  <si>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</si>
  <si>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</si>
  <si>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</si>
  <si>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</si>
  <si>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</si>
  <si>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</si>
  <si>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</si>
  <si>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</si>
  <si>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</si>
  <si>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</si>
  <si>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</si>
  <si>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</si>
  <si>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</si>
  <si>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</si>
  <si>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</si>
  <si>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</si>
  <si>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</si>
  <si>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</si>
  <si>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</si>
  <si>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</si>
  <si>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</si>
  <si>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</si>
  <si>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</si>
  <si>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</si>
  <si>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</si>
  <si>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</si>
  <si>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</si>
  <si>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</si>
  <si>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</si>
  <si>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</si>
  <si>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</si>
  <si>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</si>
  <si>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</si>
  <si>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</si>
  <si>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</si>
  <si>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</si>
  <si>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</si>
  <si>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</si>
  <si>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</si>
  <si>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</si>
  <si>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</si>
  <si>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</si>
  <si>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</si>
  <si>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</si>
  <si>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</si>
  <si>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</si>
  <si>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</si>
  <si>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</si>
  <si>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</si>
  <si>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</si>
  <si>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</si>
  <si>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</si>
  <si>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</si>
  <si>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</si>
  <si>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</si>
  <si>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</si>
  <si>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</si>
  <si>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</si>
  <si>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</si>
  <si>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</si>
  <si>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</si>
  <si>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</si>
  <si>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</si>
  <si>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</si>
  <si>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</si>
  <si>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</si>
  <si>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</si>
  <si>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</si>
  <si>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</si>
  <si>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</si>
  <si>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</si>
  <si>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</si>
  <si>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</si>
  <si>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</si>
  <si>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</si>
  <si>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</si>
  <si>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</si>
  <si>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</si>
  <si>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</si>
  <si>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</si>
  <si>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</si>
  <si>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</si>
  <si>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</si>
  <si>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</si>
  <si>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</si>
  <si>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</si>
  <si>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</si>
  <si>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</si>
  <si>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</si>
  <si>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</si>
  <si>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</si>
  <si>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</si>
  <si>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</si>
  <si>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</si>
  <si>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</si>
  <si>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</si>
  <si>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</si>
  <si>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</si>
  <si>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</si>
  <si>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</si>
  <si>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</si>
  <si>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</si>
  <si>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</si>
  <si>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</si>
  <si>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</si>
  <si>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</si>
  <si>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</si>
  <si>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</si>
  <si>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</si>
  <si>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</si>
  <si>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</si>
  <si>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</si>
  <si>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</si>
  <si>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</si>
  <si>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</si>
  <si>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</si>
  <si>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</si>
  <si>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</si>
  <si>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</si>
  <si>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</si>
  <si>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</si>
  <si>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</si>
  <si>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</si>
  <si>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</si>
  <si>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</si>
  <si>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</si>
  <si>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</si>
  <si>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</si>
  <si>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</si>
  <si>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</si>
  <si>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</si>
  <si>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</si>
  <si>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</si>
  <si>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</si>
  <si>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</si>
  <si>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</si>
  <si>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</si>
  <si>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</si>
  <si>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</si>
  <si>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</si>
  <si>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</si>
  <si>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</si>
  <si>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</si>
  <si>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</si>
  <si>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</si>
  <si>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</si>
  <si>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</si>
  <si>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</si>
  <si>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</si>
  <si>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</si>
  <si>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</si>
  <si>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</si>
  <si>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</si>
  <si>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</si>
  <si>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</si>
  <si>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</si>
  <si>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</si>
  <si>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</si>
  <si>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</si>
  <si>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</si>
  <si>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</si>
  <si>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</si>
  <si>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</si>
  <si>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</si>
  <si>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</si>
  <si>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</si>
  <si>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</si>
  <si>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</si>
  <si>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</si>
  <si>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</si>
  <si>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</si>
  <si>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</si>
  <si>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</si>
  <si>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</si>
  <si>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</si>
  <si>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</si>
  <si>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</si>
  <si>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</si>
  <si>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</si>
  <si>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</si>
  <si>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</si>
  <si>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</si>
  <si>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</si>
  <si>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</si>
  <si>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</si>
  <si>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</si>
  <si>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</si>
  <si>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</si>
  <si>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</si>
  <si>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</si>
  <si>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</si>
  <si>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</si>
  <si>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</si>
  <si>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</si>
  <si>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</si>
  <si>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</si>
  <si>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</si>
  <si>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</si>
  <si>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</si>
  <si>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</si>
  <si>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</si>
  <si>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</si>
  <si>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</si>
  <si>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</si>
  <si>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</si>
  <si>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</si>
  <si>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</si>
  <si>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</si>
  <si>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</si>
  <si>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</si>
  <si>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</si>
  <si>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</si>
  <si>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</si>
  <si>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</si>
  <si>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</si>
  <si>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</si>
  <si>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</si>
  <si>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</si>
  <si>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</si>
  <si>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</si>
  <si>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</si>
  <si>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</si>
  <si>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</si>
  <si>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</si>
  <si>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</si>
  <si>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</si>
  <si>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</si>
  <si>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</si>
  <si>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</si>
  <si>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</si>
  <si>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</si>
  <si>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</si>
  <si>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</si>
  <si>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</si>
  <si>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</si>
  <si>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</si>
  <si>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</si>
  <si>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</si>
  <si>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</si>
  <si>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</si>
  <si>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</si>
  <si>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</si>
  <si>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</si>
  <si>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</si>
  <si>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</si>
  <si>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</si>
  <si>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</si>
  <si>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</si>
  <si>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</si>
  <si>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</si>
  <si>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</si>
  <si>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</si>
  <si>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</si>
  <si>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</si>
  <si>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</si>
  <si>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</si>
  <si>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</si>
  <si>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</si>
  <si>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</si>
  <si>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</si>
  <si>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</si>
  <si>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</si>
  <si>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</si>
  <si>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</si>
  <si>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</si>
  <si>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</si>
  <si>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</si>
  <si>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</si>
  <si>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</si>
  <si>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</si>
  <si>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</si>
  <si>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</si>
  <si>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</si>
  <si>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</si>
  <si>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</si>
  <si>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</si>
  <si>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</si>
  <si>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</si>
  <si>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</si>
  <si>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</si>
  <si>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</si>
  <si>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</si>
  <si>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</si>
  <si>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</si>
  <si>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</si>
  <si>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</si>
  <si>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</si>
  <si>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</si>
  <si>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</si>
  <si>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</si>
  <si>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</si>
  <si>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</si>
  <si>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</si>
  <si>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</si>
  <si>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</si>
  <si>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</si>
  <si>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</si>
  <si>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</si>
  <si>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</si>
  <si>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</si>
  <si>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</si>
  <si>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</si>
  <si>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</si>
  <si>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</si>
  <si>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</si>
  <si>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</si>
  <si>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</si>
  <si>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</si>
  <si>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</si>
  <si>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</si>
  <si>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</si>
  <si>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</si>
  <si>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</si>
  <si>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</si>
  <si>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</si>
  <si>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</si>
  <si>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</si>
  <si>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</si>
  <si>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</si>
  <si>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</si>
  <si>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</si>
  <si>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</si>
  <si>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</si>
  <si>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</si>
  <si>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</si>
  <si>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</si>
  <si>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</si>
  <si>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</si>
  <si>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</si>
  <si>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</si>
  <si>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</si>
  <si>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</si>
  <si>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</si>
  <si>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</si>
  <si>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</si>
  <si>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</si>
  <si>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</si>
  <si>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</si>
  <si>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</si>
  <si>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</si>
  <si>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</si>
  <si>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</si>
  <si>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</si>
  <si>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</si>
  <si>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</si>
  <si>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</si>
  <si>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</si>
  <si>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</si>
  <si>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</si>
  <si>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</si>
  <si>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</si>
  <si>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</si>
  <si>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</si>
  <si>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</si>
  <si>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</si>
  <si>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</si>
  <si>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</si>
  <si>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</si>
  <si>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</si>
  <si>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</si>
  <si>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</si>
  <si>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</si>
  <si>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</si>
  <si>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</si>
  <si>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</si>
  <si>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</si>
  <si>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</si>
  <si>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</si>
  <si>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</si>
  <si>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</si>
  <si>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</si>
  <si>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</si>
  <si>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</si>
  <si>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</si>
  <si>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</si>
  <si>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</si>
  <si>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</si>
  <si>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</si>
  <si>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</si>
  <si>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</si>
  <si>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</si>
  <si>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</si>
  <si>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</si>
  <si>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</si>
  <si>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</si>
  <si>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</si>
  <si>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</si>
  <si>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</si>
  <si>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</si>
  <si>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</si>
  <si>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</si>
  <si>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</si>
  <si>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</si>
  <si>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</si>
  <si>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</si>
  <si>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</si>
  <si>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</si>
  <si>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</si>
  <si>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</si>
  <si>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</si>
  <si>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</si>
  <si>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</si>
  <si>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</si>
  <si>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</si>
  <si>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</si>
  <si>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</si>
  <si>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</si>
  <si>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</si>
  <si>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</si>
  <si>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</si>
  <si>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</si>
  <si>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</si>
  <si>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</si>
  <si>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</si>
  <si>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</si>
  <si>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</si>
  <si>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</si>
  <si>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</si>
  <si>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</si>
  <si>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</si>
  <si>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</si>
  <si>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</si>
  <si>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</si>
  <si>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</si>
  <si>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</si>
  <si>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</si>
  <si>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</si>
  <si>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</si>
  <si>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</si>
  <si>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</si>
  <si>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</si>
  <si>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</si>
  <si>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</si>
  <si>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</si>
  <si>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</si>
  <si>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</si>
  <si>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</si>
  <si>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</si>
  <si>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</si>
  <si>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</si>
  <si>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</si>
  <si>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</si>
  <si>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</si>
  <si>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</si>
  <si>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</si>
  <si>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</si>
  <si>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</si>
  <si>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</si>
  <si>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</si>
  <si>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</si>
  <si>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</si>
  <si>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</si>
  <si>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</si>
  <si>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</si>
  <si>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</si>
  <si>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</si>
  <si>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</si>
  <si>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</si>
  <si>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</si>
  <si>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</si>
  <si>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</si>
  <si>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</si>
  <si>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</si>
  <si>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</si>
  <si>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</si>
  <si>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</si>
  <si>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</si>
  <si>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</si>
  <si>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</si>
  <si>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</si>
  <si>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</si>
  <si>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</si>
  <si>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</si>
  <si>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</si>
  <si>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</si>
  <si>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</si>
  <si>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</si>
  <si>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</si>
  <si>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</si>
  <si>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</si>
  <si>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</si>
  <si>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</si>
  <si>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</si>
  <si>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</si>
  <si>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</si>
  <si>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</si>
  <si>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</si>
  <si>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</si>
  <si>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</si>
  <si>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</si>
  <si>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</si>
  <si>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</si>
  <si>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</si>
  <si>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</si>
  <si>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</si>
  <si>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</si>
  <si>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</si>
  <si>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</si>
  <si>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</si>
  <si>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</si>
  <si>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</si>
  <si>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</si>
  <si>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</si>
  <si>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</si>
  <si>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</si>
  <si>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</si>
  <si>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</si>
  <si>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</si>
  <si>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</si>
  <si>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</si>
  <si>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</si>
  <si>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</si>
  <si>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</si>
  <si>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</si>
  <si>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</si>
  <si>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</si>
  <si>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</si>
  <si>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</si>
  <si>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</si>
  <si>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</si>
  <si>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</si>
  <si>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</si>
  <si>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</si>
  <si>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</si>
  <si>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</si>
  <si>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</si>
  <si>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</si>
  <si>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</si>
  <si>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</si>
  <si>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</si>
  <si>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</si>
  <si>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</si>
  <si>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</si>
  <si>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</si>
  <si>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</si>
  <si>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</si>
  <si>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</si>
  <si>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</si>
  <si>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</si>
  <si>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</si>
  <si>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</si>
  <si>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</si>
  <si>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</si>
  <si>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</si>
  <si>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</si>
  <si>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</si>
  <si>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</si>
  <si>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</si>
  <si>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</si>
  <si>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</si>
  <si>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</si>
  <si>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</si>
  <si>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</si>
  <si>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</si>
  <si>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</si>
  <si>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</si>
  <si>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</si>
  <si>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</si>
  <si>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</si>
  <si>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</si>
  <si>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</si>
  <si>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</si>
  <si>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</si>
  <si>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</si>
  <si>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</si>
  <si>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</si>
  <si>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</si>
  <si>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</si>
  <si>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</si>
  <si>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</si>
  <si>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</si>
  <si>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</si>
  <si>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</si>
  <si>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</si>
  <si>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</si>
  <si>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</si>
  <si>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</si>
  <si>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</si>
  <si>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</si>
  <si>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</si>
  <si>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</si>
  <si>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</si>
  <si>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</si>
  <si>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</si>
  <si>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</si>
  <si>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</si>
  <si>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</si>
  <si>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</si>
  <si>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</si>
  <si>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</si>
  <si>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</si>
  <si>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</si>
  <si>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</si>
  <si>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</si>
  <si>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</si>
  <si>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</si>
  <si>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</si>
  <si>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</si>
  <si>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</si>
  <si>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</si>
  <si>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</si>
  <si>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</si>
  <si>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</si>
  <si>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</si>
  <si>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</si>
  <si>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</si>
  <si>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</si>
  <si>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</si>
  <si>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</si>
  <si>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</si>
  <si>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</si>
  <si>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</si>
  <si>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</si>
  <si>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</si>
  <si>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</si>
  <si>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</si>
  <si>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</si>
  <si>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</si>
  <si>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</si>
  <si>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</si>
  <si>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</si>
  <si>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</si>
  <si>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</si>
  <si>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</si>
  <si>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</si>
  <si>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</si>
  <si>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</si>
  <si>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</si>
  <si>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</si>
  <si>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</si>
  <si>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</si>
  <si>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</si>
  <si>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</si>
  <si>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</si>
  <si>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</si>
  <si>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</si>
  <si>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</si>
  <si>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</si>
  <si>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</si>
  <si>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</si>
  <si>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</si>
  <si>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</si>
  <si>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</si>
  <si>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</si>
  <si>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</si>
  <si>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</si>
  <si>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</si>
  <si>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</si>
  <si>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</si>
  <si>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</si>
  <si>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</si>
  <si>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</si>
  <si>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</si>
  <si>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</si>
  <si>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</si>
  <si>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</si>
  <si>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</si>
  <si>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</si>
  <si>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</si>
  <si>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</si>
  <si>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</si>
  <si>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</si>
  <si>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</si>
  <si>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</si>
  <si>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</si>
  <si>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</si>
  <si>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</si>
  <si>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</si>
  <si>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</si>
  <si>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</si>
  <si>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</si>
  <si>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</si>
  <si>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</si>
  <si>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</si>
  <si>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</si>
  <si>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</si>
  <si>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</si>
  <si>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</si>
  <si>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</si>
  <si>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</si>
  <si>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</si>
  <si>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</si>
  <si>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</si>
  <si>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</si>
  <si>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</si>
  <si>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</si>
  <si>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</si>
  <si>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</si>
  <si>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</si>
  <si>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</si>
  <si>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</si>
  <si>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</si>
  <si>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</si>
  <si>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</si>
  <si>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</si>
  <si>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</si>
  <si>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</si>
  <si>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</si>
  <si>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</si>
  <si>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</si>
  <si>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</si>
  <si>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</si>
  <si>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</si>
  <si>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</si>
  <si>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</si>
  <si>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</si>
  <si>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</si>
  <si>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</si>
  <si>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</si>
  <si>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</si>
  <si>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</si>
  <si>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</si>
  <si>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</si>
  <si>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</si>
  <si>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</si>
  <si>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</si>
  <si>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</si>
  <si>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</si>
  <si>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</si>
  <si>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</si>
  <si>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</si>
  <si>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</si>
  <si>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</si>
  <si>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</si>
  <si>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</si>
  <si>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</si>
  <si>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</si>
  <si>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</si>
  <si>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</si>
  <si>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</si>
  <si>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</si>
  <si>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</si>
  <si>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</si>
  <si>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</si>
  <si>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</si>
  <si>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</si>
  <si>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</si>
  <si>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</si>
  <si>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</si>
  <si>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</si>
  <si>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</si>
  <si>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</si>
  <si>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</si>
  <si>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</si>
  <si>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</si>
  <si>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</si>
  <si>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</si>
  <si>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</si>
  <si>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</si>
  <si>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</si>
  <si>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</si>
  <si>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</si>
  <si>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</si>
  <si>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</si>
  <si>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</si>
  <si>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</si>
  <si>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</si>
  <si>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</si>
  <si>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</si>
  <si>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</si>
  <si>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</si>
  <si>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</si>
  <si>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</si>
  <si>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</si>
  <si>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</si>
  <si>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</si>
  <si>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</si>
  <si>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</si>
  <si>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</si>
  <si>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</si>
  <si>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</si>
  <si>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</si>
  <si>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</si>
  <si>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</si>
  <si>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</si>
  <si>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</si>
  <si>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</si>
  <si>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</si>
  <si>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</si>
  <si>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</si>
  <si>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</si>
  <si>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</si>
  <si>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</si>
  <si>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</si>
  <si>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</si>
  <si>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</si>
  <si>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</si>
  <si>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</si>
  <si>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</si>
  <si>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</si>
  <si>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</si>
  <si>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</si>
  <si>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</si>
  <si>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</si>
  <si>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</si>
  <si>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</si>
  <si>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</si>
  <si>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</si>
  <si>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</si>
  <si>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</si>
  <si>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</si>
  <si>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</si>
  <si>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</si>
  <si>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</si>
  <si>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</si>
  <si>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</si>
  <si>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</si>
  <si>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</si>
  <si>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</si>
  <si>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</si>
  <si>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</si>
  <si>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</si>
  <si>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</si>
  <si>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</si>
  <si>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</si>
  <si>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</si>
  <si>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</si>
  <si>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</si>
  <si>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</si>
  <si>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</si>
  <si>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</si>
  <si>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</si>
  <si>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</si>
  <si>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</si>
  <si>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</si>
  <si>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</si>
  <si>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</si>
  <si>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</si>
  <si>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</si>
  <si>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</si>
  <si>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</si>
  <si>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</si>
  <si>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</si>
  <si>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</si>
  <si>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</si>
  <si>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</si>
  <si>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</si>
  <si>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</si>
  <si>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</si>
  <si>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</si>
  <si>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</si>
  <si>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</si>
  <si>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</si>
  <si>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</si>
  <si>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</si>
  <si>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</si>
  <si>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</si>
  <si>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</si>
  <si>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</si>
  <si>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</si>
  <si>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</si>
  <si>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</si>
  <si>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</si>
  <si>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</si>
  <si>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</si>
  <si>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</si>
  <si>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</si>
  <si>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</si>
  <si>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</si>
  <si>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</si>
  <si>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</si>
  <si>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</si>
  <si>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</si>
  <si>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</si>
  <si>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</si>
  <si>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</si>
  <si>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</si>
  <si>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</si>
  <si>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</si>
  <si>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</si>
  <si>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</si>
  <si>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</si>
  <si>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</si>
  <si>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</si>
  <si>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</si>
  <si>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</si>
  <si>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</si>
  <si>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</si>
  <si>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</si>
  <si>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</si>
  <si>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</si>
  <si>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</si>
  <si>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</si>
  <si>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</si>
  <si>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</si>
  <si>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</si>
  <si>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</si>
  <si>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</si>
  <si>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</si>
  <si>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</si>
  <si>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</si>
  <si>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</si>
  <si>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</si>
  <si>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</si>
  <si>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</si>
  <si>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</si>
  <si>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</si>
  <si>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</si>
  <si>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</si>
  <si>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</si>
  <si>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</si>
  <si>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</si>
  <si>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</si>
  <si>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</si>
  <si>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</si>
  <si>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</si>
  <si>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</si>
  <si>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</si>
  <si>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</si>
  <si>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</si>
  <si>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</si>
  <si>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</si>
  <si>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</si>
  <si>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</si>
  <si>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</si>
  <si>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</si>
  <si>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</si>
  <si>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</si>
  <si>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</si>
  <si>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</si>
  <si>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</si>
  <si>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</si>
  <si>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</si>
  <si>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</si>
  <si>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</si>
  <si>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</si>
  <si>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</si>
  <si>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</si>
  <si>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</si>
  <si>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</si>
  <si>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</si>
  <si>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</si>
  <si>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</si>
  <si>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</si>
  <si>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</si>
  <si>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</si>
  <si>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</si>
  <si>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</si>
  <si>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</si>
  <si>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</si>
  <si>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</si>
  <si>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</si>
  <si>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</si>
  <si>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</si>
  <si>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</si>
  <si>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</si>
  <si>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</si>
  <si>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</si>
  <si>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</si>
  <si>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</si>
  <si>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</si>
  <si>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</si>
  <si>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</si>
  <si>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</si>
  <si>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</si>
  <si>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</si>
  <si>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</si>
  <si>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</si>
  <si>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</si>
  <si>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</si>
  <si>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</si>
  <si>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</si>
  <si>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</si>
  <si>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</si>
  <si>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</si>
  <si>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</si>
  <si>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</si>
  <si>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</si>
  <si>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</si>
  <si>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</si>
  <si>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</si>
  <si>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</si>
  <si>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</si>
  <si>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</si>
  <si>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</si>
  <si>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</si>
  <si>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</si>
  <si>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</si>
  <si>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</si>
  <si>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</si>
  <si>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</si>
  <si>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</si>
  <si>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</si>
  <si>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</si>
  <si>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</si>
  <si>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</si>
  <si>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</si>
  <si>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</si>
  <si>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</si>
  <si>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</si>
  <si>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</si>
  <si>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</si>
  <si>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</si>
  <si>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</si>
  <si>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</si>
  <si>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</si>
  <si>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</si>
  <si>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</si>
  <si>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</si>
  <si>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</si>
  <si>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</si>
  <si>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</si>
  <si>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</si>
  <si>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</si>
  <si>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</si>
  <si>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</si>
  <si>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</si>
  <si>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</si>
  <si>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</si>
  <si>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</si>
  <si>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</si>
  <si>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</si>
  <si>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</si>
  <si>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</si>
  <si>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</si>
  <si>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</si>
  <si>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</si>
  <si>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</si>
  <si>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</si>
  <si>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</si>
  <si>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</si>
  <si>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</si>
  <si>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</si>
  <si>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</si>
  <si>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</si>
  <si>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</si>
  <si>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</si>
  <si>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</si>
  <si>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</si>
  <si>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</si>
  <si>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</si>
  <si>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</si>
  <si>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</si>
  <si>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</si>
  <si>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</si>
  <si>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</si>
  <si>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</si>
  <si>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</si>
  <si>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</si>
  <si>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</si>
  <si>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</si>
  <si>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</si>
  <si>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</si>
  <si>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</si>
  <si>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</si>
  <si>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</si>
  <si>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</si>
  <si>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</si>
  <si>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</si>
  <si>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</si>
  <si>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</si>
  <si>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</si>
  <si>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</si>
  <si>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</si>
  <si>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</si>
  <si>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</si>
  <si>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</si>
  <si>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</si>
  <si>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</si>
  <si>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</si>
  <si>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</si>
  <si>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</si>
  <si>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</si>
  <si>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</si>
  <si>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</si>
  <si>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</si>
  <si>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</si>
  <si>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</si>
  <si>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</si>
  <si>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</si>
  <si>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</si>
  <si>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</si>
  <si>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</si>
  <si>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</si>
  <si>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</si>
  <si>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</si>
  <si>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</si>
  <si>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</si>
  <si>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</si>
  <si>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</si>
  <si>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</si>
  <si>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</si>
  <si>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</si>
  <si>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</si>
  <si>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</si>
  <si>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</si>
  <si>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</si>
  <si>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</si>
  <si>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</si>
  <si>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</si>
  <si>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</si>
  <si>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</si>
  <si>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</si>
  <si>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</si>
  <si>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</si>
  <si>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</si>
  <si>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</si>
  <si>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</si>
  <si>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</si>
  <si>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</si>
  <si>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</si>
  <si>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</si>
  <si>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</si>
  <si>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</si>
  <si>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</si>
  <si>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</si>
  <si>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</si>
  <si>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</si>
  <si>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</si>
  <si>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</si>
  <si>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</si>
  <si>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</si>
  <si>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</si>
  <si>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</si>
  <si>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</si>
  <si>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</si>
  <si>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</si>
  <si>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</si>
  <si>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</si>
  <si>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</si>
  <si>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</si>
  <si>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</si>
  <si>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</si>
  <si>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</si>
  <si>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</si>
  <si>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</si>
  <si>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</si>
  <si>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</si>
  <si>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</si>
  <si>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</si>
  <si>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</si>
  <si>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</si>
  <si>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</si>
  <si>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</si>
  <si>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</si>
  <si>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</si>
  <si>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</si>
  <si>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</si>
  <si>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</si>
  <si>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</si>
  <si>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</si>
  <si>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</si>
  <si>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</si>
  <si>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</si>
  <si>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</si>
  <si>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</si>
  <si>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</si>
  <si>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</si>
  <si>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</si>
  <si>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</si>
  <si>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</si>
  <si>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</si>
  <si>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</si>
  <si>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</si>
  <si>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</si>
  <si>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</si>
  <si>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</si>
  <si>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</si>
  <si>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</si>
  <si>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</si>
  <si>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</si>
  <si>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</si>
  <si>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</si>
  <si>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</si>
  <si>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</si>
  <si>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</si>
  <si>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</si>
  <si>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</si>
  <si>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</si>
  <si>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</si>
  <si>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</si>
  <si>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</si>
  <si>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</si>
  <si>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</si>
  <si>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</si>
  <si>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</si>
  <si>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</si>
  <si>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</si>
  <si>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</si>
  <si>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</si>
  <si>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</si>
  <si>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</si>
  <si>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</si>
  <si>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</si>
  <si>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</si>
  <si>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</si>
  <si>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</si>
  <si>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</si>
  <si>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</si>
  <si>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</si>
  <si>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</si>
  <si>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</si>
  <si>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</si>
  <si>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</si>
  <si>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</si>
  <si>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</si>
  <si>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</si>
  <si>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</si>
  <si>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</si>
  <si>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</si>
  <si>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</si>
  <si>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</si>
  <si>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</si>
  <si>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</si>
  <si>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</si>
  <si>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</si>
  <si>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</si>
  <si>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</si>
  <si>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</si>
  <si>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</si>
  <si>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</si>
  <si>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</si>
  <si>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</si>
  <si>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</si>
  <si>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</si>
  <si>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</si>
  <si>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</si>
  <si>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</si>
  <si>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</si>
  <si>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</si>
  <si>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</si>
  <si>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</si>
  <si>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</si>
  <si>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</si>
  <si>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</si>
  <si>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</si>
  <si>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</si>
  <si>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</si>
  <si>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</si>
  <si>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</si>
  <si>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</si>
  <si>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</si>
  <si>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</si>
  <si>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</si>
  <si>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</si>
  <si>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</si>
  <si>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</si>
  <si>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</si>
  <si>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</si>
  <si>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</si>
  <si>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</si>
  <si>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</si>
  <si>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</si>
  <si>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</si>
  <si>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</si>
  <si>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</si>
  <si>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</si>
  <si>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</si>
  <si>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</si>
  <si>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</si>
  <si>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</si>
  <si>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</si>
  <si>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</si>
  <si>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</si>
  <si>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</si>
  <si>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</si>
  <si>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</si>
  <si>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</si>
  <si>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</si>
  <si>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</si>
  <si>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</si>
  <si>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</si>
  <si>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</si>
  <si>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</si>
  <si>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</si>
  <si>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</si>
  <si>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</si>
  <si>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</si>
  <si>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</si>
  <si>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</si>
  <si>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</si>
  <si>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</si>
  <si>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</si>
  <si>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</si>
  <si>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</si>
  <si>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</si>
  <si>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</si>
  <si>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</si>
  <si>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</si>
  <si>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</si>
  <si>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</si>
  <si>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</si>
  <si>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</si>
  <si>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</si>
  <si>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</si>
  <si>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</si>
  <si>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</si>
  <si>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</si>
  <si>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</si>
  <si>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</si>
  <si>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</si>
  <si>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</si>
  <si>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</si>
  <si>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</si>
  <si>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</si>
  <si>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</si>
  <si>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</si>
  <si>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</si>
  <si>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</si>
  <si>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</si>
  <si>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</si>
  <si>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</si>
  <si>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</si>
  <si>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</si>
  <si>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</si>
  <si>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</si>
  <si>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</si>
  <si>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</si>
  <si>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</si>
  <si>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</si>
  <si>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</si>
  <si>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</si>
  <si>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</si>
  <si>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</si>
  <si>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</si>
  <si>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</si>
  <si>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</si>
  <si>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</si>
  <si>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</si>
  <si>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</si>
  <si>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</si>
  <si>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</si>
  <si>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</si>
  <si>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</si>
  <si>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</si>
  <si>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</si>
  <si>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</si>
  <si>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</si>
  <si>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</si>
  <si>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</si>
  <si>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</si>
  <si>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</si>
  <si>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</si>
  <si>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</si>
  <si>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</si>
  <si>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</si>
  <si>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</si>
  <si>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</si>
  <si>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</si>
  <si>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</si>
  <si>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</si>
  <si>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</si>
  <si>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</si>
  <si>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</si>
  <si>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</si>
  <si>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</si>
  <si>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</si>
  <si>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</si>
  <si>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</si>
  <si>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</si>
  <si>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</si>
  <si>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</si>
  <si>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</si>
  <si>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</si>
  <si>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</si>
  <si>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</si>
  <si>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</si>
  <si>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</si>
  <si>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</si>
  <si>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</si>
  <si>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</si>
  <si>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</si>
  <si>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</si>
  <si>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</si>
  <si>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</si>
  <si>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</si>
  <si>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</si>
  <si>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</si>
  <si>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</si>
  <si>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</si>
  <si>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</si>
  <si>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</si>
  <si>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</si>
  <si>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</si>
  <si>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</si>
  <si>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</si>
  <si>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</si>
  <si>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</si>
  <si>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</si>
  <si>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</si>
  <si>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</si>
  <si>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</si>
  <si>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</si>
  <si>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</si>
  <si>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</si>
  <si>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</si>
  <si>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</si>
  <si>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</si>
  <si>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</si>
  <si>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</si>
  <si>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</si>
  <si>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</si>
  <si>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</si>
  <si>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</si>
  <si>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</si>
  <si>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</si>
  <si>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</si>
  <si>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</si>
  <si>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</si>
  <si>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</si>
  <si>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</si>
  <si>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</si>
  <si>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</si>
  <si>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</si>
  <si>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</si>
  <si>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</si>
  <si>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</si>
  <si>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</si>
  <si>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</si>
  <si>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</si>
  <si>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</si>
  <si>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</si>
  <si>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</si>
  <si>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</si>
  <si>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</si>
  <si>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</si>
  <si>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</si>
  <si>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</si>
  <si>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</si>
  <si>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</si>
  <si>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</si>
  <si>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</si>
  <si>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</si>
  <si>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</si>
  <si>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</si>
  <si>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</si>
  <si>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</si>
  <si>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</si>
  <si>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</si>
  <si>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</si>
  <si>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</si>
  <si>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</si>
  <si>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</si>
  <si>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</si>
  <si>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</si>
  <si>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</si>
  <si>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</si>
  <si>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</si>
  <si>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</si>
  <si>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</si>
  <si>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</si>
  <si>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</si>
  <si>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</si>
  <si>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</si>
  <si>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</si>
  <si>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</si>
  <si>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</si>
  <si>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</si>
  <si>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</si>
  <si>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</si>
  <si>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</si>
  <si>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</si>
  <si>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</si>
  <si>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</si>
  <si>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</si>
  <si>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</si>
  <si>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</si>
  <si>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</si>
  <si>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</si>
  <si>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</si>
  <si>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</si>
  <si>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</si>
  <si>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</si>
  <si>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</si>
  <si>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</si>
  <si>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</si>
  <si>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</si>
  <si>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</si>
  <si>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</si>
  <si>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</si>
  <si>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</si>
  <si>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</si>
  <si>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</si>
  <si>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</si>
  <si>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</si>
  <si>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</si>
  <si>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</si>
  <si>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</si>
  <si>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</si>
  <si>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</si>
  <si>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</si>
  <si>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</si>
  <si>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</si>
  <si>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</si>
  <si>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</si>
  <si>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</si>
  <si>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</si>
  <si>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</si>
  <si>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</si>
  <si>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</si>
  <si>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</si>
  <si>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</si>
  <si>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</si>
  <si>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</si>
  <si>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</si>
  <si>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</si>
  <si>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</si>
  <si>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</si>
  <si>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</si>
  <si>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</si>
  <si>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</si>
  <si>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</si>
  <si>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</si>
  <si>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</si>
  <si>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</si>
  <si>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</si>
  <si>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</si>
  <si>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</si>
  <si>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</si>
  <si>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</si>
  <si>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</si>
  <si>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</si>
  <si>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</si>
  <si>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</si>
  <si>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</si>
  <si>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</si>
  <si>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</si>
  <si>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</si>
  <si>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</si>
  <si>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</si>
  <si>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</si>
  <si>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</si>
  <si>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</si>
  <si>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</si>
  <si>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</si>
  <si>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</si>
  <si>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</si>
  <si>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</si>
  <si>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</si>
  <si>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</si>
  <si>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</si>
  <si>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</si>
  <si>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</si>
  <si>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</si>
  <si>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</si>
  <si>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</si>
  <si>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</si>
  <si>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</si>
  <si>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</si>
  <si>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</si>
  <si>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</si>
  <si>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</si>
  <si>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</si>
  <si>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</si>
  <si>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</si>
  <si>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</si>
  <si>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</si>
  <si>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</si>
  <si>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</si>
  <si>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</si>
  <si>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</si>
  <si>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</si>
  <si>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</si>
  <si>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</si>
  <si>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</si>
  <si>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</si>
  <si>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</si>
  <si>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</si>
  <si>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</si>
  <si>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</si>
  <si>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</si>
  <si>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</si>
  <si>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</si>
  <si>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</si>
  <si>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</si>
  <si>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</si>
  <si>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</si>
  <si>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</si>
  <si>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</si>
  <si>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</si>
  <si>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</si>
  <si>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</si>
  <si>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</si>
  <si>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</si>
  <si>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</si>
  <si>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</si>
  <si>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</si>
  <si>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</si>
  <si>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</si>
  <si>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</si>
  <si>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</si>
  <si>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</si>
  <si>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</si>
  <si>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</si>
  <si>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</si>
  <si>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</si>
  <si>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</si>
  <si>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</si>
  <si>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</si>
  <si>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</si>
  <si>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</si>
  <si>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</si>
  <si>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</si>
  <si>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</si>
  <si>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</si>
  <si>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</si>
  <si>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</si>
  <si>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</si>
  <si>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</si>
  <si>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</si>
  <si>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</si>
  <si>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</si>
  <si>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</si>
  <si>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</si>
  <si>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</si>
  <si>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</si>
  <si>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</si>
  <si>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</si>
  <si>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</si>
  <si>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</si>
  <si>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</si>
  <si>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</si>
  <si>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</si>
  <si>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</si>
  <si>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</si>
  <si>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</si>
  <si>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</si>
  <si>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</si>
  <si>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</si>
  <si>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</si>
  <si>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</si>
  <si>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</si>
  <si>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</si>
  <si>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</si>
  <si>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</si>
  <si>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</si>
  <si>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</si>
  <si>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</si>
  <si>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</si>
  <si>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</si>
  <si>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</si>
  <si>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</si>
  <si>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</si>
  <si>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</si>
  <si>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</si>
  <si>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</si>
  <si>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</si>
  <si>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</si>
  <si>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</si>
  <si>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</si>
  <si>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</si>
  <si>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</si>
  <si>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</si>
  <si>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</si>
  <si>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</si>
  <si>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</si>
  <si>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</si>
  <si>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</si>
  <si>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</si>
  <si>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</si>
  <si>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</si>
  <si>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</si>
  <si>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</si>
  <si>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</si>
  <si>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</si>
  <si>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</si>
  <si>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</si>
  <si>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</si>
  <si>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</si>
  <si>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</si>
  <si>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</si>
  <si>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</si>
  <si>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</si>
  <si>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</si>
  <si>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</si>
  <si>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</si>
  <si>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</si>
  <si>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</si>
  <si>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</si>
  <si>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</si>
  <si>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</si>
  <si>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</si>
  <si>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</si>
  <si>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</si>
  <si>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</si>
  <si>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</si>
  <si>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</si>
  <si>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</si>
  <si>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</si>
  <si>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</si>
  <si>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</si>
  <si>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</si>
  <si>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</si>
  <si>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</si>
  <si>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</si>
  <si>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</si>
  <si>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</si>
  <si>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</si>
  <si>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</si>
  <si>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</si>
  <si>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</si>
  <si>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</si>
  <si>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</si>
  <si>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</si>
  <si>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</si>
  <si>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</si>
  <si>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</si>
  <si>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</si>
  <si>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</si>
  <si>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</si>
  <si>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</si>
  <si>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</si>
  <si>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</si>
  <si>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</si>
  <si>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</si>
  <si>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</si>
  <si>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</si>
  <si>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</si>
  <si>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</si>
  <si>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</si>
  <si>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</si>
  <si>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</si>
  <si>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</si>
  <si>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</si>
  <si>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</si>
  <si>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</si>
  <si>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</si>
  <si>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</si>
  <si>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</si>
  <si>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</si>
  <si>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</si>
  <si>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</si>
  <si>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</si>
  <si>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</si>
  <si>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</si>
  <si>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</si>
  <si>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</si>
  <si>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</si>
  <si>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</si>
  <si>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</si>
  <si>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</si>
  <si>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</si>
  <si>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</si>
  <si>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</si>
  <si>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</si>
  <si>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</si>
  <si>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</si>
  <si>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</si>
  <si>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</si>
  <si>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</si>
  <si>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</si>
  <si>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</si>
  <si>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</si>
  <si>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</si>
  <si>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</si>
  <si>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</si>
  <si>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</si>
  <si>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</si>
  <si>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</si>
  <si>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</si>
  <si>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</si>
  <si>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</si>
  <si>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</si>
  <si>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</si>
  <si>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</si>
  <si>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</si>
  <si>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</si>
  <si>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</si>
  <si>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</si>
  <si>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</si>
  <si>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</si>
  <si>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</si>
  <si>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</si>
  <si>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</si>
  <si>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</si>
  <si>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</si>
  <si>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</si>
  <si>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</si>
  <si>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</si>
  <si>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</si>
  <si>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</si>
  <si>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</si>
  <si>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</si>
  <si>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</si>
  <si>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</si>
  <si>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</si>
  <si>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</si>
  <si>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</si>
  <si>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</si>
  <si>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</si>
  <si>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</si>
  <si>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</si>
  <si>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</si>
  <si>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</si>
  <si>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</si>
  <si>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</si>
  <si>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</si>
  <si>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</si>
  <si>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</si>
  <si>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</si>
  <si>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</si>
  <si>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</si>
  <si>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</si>
  <si>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</si>
  <si>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</si>
  <si>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</si>
  <si>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</si>
  <si>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</si>
  <si>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</si>
  <si>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</si>
  <si>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</si>
  <si>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</si>
  <si>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</si>
  <si>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</si>
  <si>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</si>
  <si>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</si>
  <si>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</si>
  <si>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</si>
  <si>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</si>
  <si>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</si>
  <si>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</si>
  <si>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</si>
  <si>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</si>
  <si>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</si>
  <si>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</si>
  <si>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</si>
  <si>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</si>
  <si>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</si>
  <si>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</si>
  <si>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</si>
  <si>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</si>
  <si>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</si>
  <si>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</si>
  <si>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</si>
  <si>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</si>
  <si>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</si>
  <si>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</si>
  <si>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</si>
  <si>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</si>
  <si>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</si>
  <si>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</si>
  <si>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</si>
  <si>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</si>
  <si>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</si>
  <si>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</si>
  <si>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</si>
  <si>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</si>
  <si>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</si>
  <si>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</si>
  <si>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</si>
  <si>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</si>
  <si>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</si>
  <si>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</si>
  <si>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</si>
  <si>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</si>
  <si>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</si>
  <si>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</si>
  <si>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</si>
  <si>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</si>
  <si>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</si>
  <si>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</si>
  <si>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</si>
  <si>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</si>
  <si>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</si>
  <si>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</si>
  <si>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</si>
  <si>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</si>
  <si>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</si>
  <si>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</si>
  <si>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</si>
  <si>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</si>
  <si>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</si>
  <si>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</si>
  <si>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</si>
  <si>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</si>
  <si>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</si>
  <si>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</si>
  <si>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</si>
  <si>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</si>
  <si>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</si>
  <si>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</si>
  <si>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</si>
  <si>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</si>
  <si>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</si>
  <si>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</si>
  <si>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</si>
  <si>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</si>
  <si>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</si>
  <si>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</si>
  <si>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</si>
  <si>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</si>
  <si>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</si>
  <si>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</si>
  <si>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</si>
  <si>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</si>
  <si>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</si>
  <si>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</si>
  <si>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</si>
  <si>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</si>
  <si>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</si>
  <si>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</si>
  <si>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</si>
  <si>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</si>
  <si>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</si>
  <si>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</si>
  <si>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</si>
  <si>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</si>
  <si>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</si>
  <si>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</si>
  <si>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</si>
  <si>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</si>
  <si>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</si>
  <si>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</si>
  <si>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</si>
  <si>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</si>
  <si>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</si>
  <si>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</si>
  <si>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</si>
  <si>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</si>
  <si>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</si>
  <si>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</si>
  <si>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</si>
  <si>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</si>
  <si>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</si>
  <si>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</si>
  <si>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</si>
  <si>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</si>
  <si>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</si>
  <si>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</si>
  <si>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</si>
  <si>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</si>
  <si>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</si>
  <si>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</si>
  <si>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</si>
  <si>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</si>
  <si>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</si>
  <si>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</si>
  <si>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</si>
  <si>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</si>
  <si>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</si>
  <si>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</si>
  <si>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</si>
  <si>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</si>
  <si>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</si>
  <si>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</si>
  <si>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</si>
  <si>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</si>
  <si>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</si>
  <si>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</si>
  <si>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</si>
  <si>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</si>
  <si>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</si>
  <si>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</si>
  <si>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</si>
  <si>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</si>
  <si>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</si>
  <si>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</si>
  <si>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</si>
  <si>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</si>
  <si>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</si>
  <si>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</si>
  <si>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</si>
  <si>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</si>
  <si>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</si>
  <si>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</si>
  <si>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</si>
  <si>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</si>
  <si>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</si>
  <si>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</si>
  <si>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</si>
  <si>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</si>
  <si>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</si>
  <si>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</si>
  <si>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</si>
  <si>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</si>
  <si>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</si>
  <si>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</si>
  <si>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</si>
  <si>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</si>
  <si>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</si>
  <si>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</si>
  <si>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</si>
  <si>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</si>
  <si>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</si>
  <si>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</si>
  <si>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</si>
  <si>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</si>
  <si>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</si>
  <si>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</si>
  <si>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</si>
  <si>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</si>
  <si>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</si>
  <si>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</si>
  <si>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</si>
  <si>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</si>
  <si>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</si>
  <si>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</si>
  <si>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</si>
  <si>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</si>
  <si>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</si>
  <si>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</si>
  <si>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</si>
  <si>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</si>
  <si>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</si>
  <si>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</si>
  <si>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</si>
  <si>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</si>
  <si>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</si>
  <si>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</si>
  <si>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</si>
  <si>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</si>
  <si>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</si>
  <si>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</si>
  <si>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</si>
  <si>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</si>
  <si>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</si>
  <si>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</si>
  <si>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</si>
  <si>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</si>
  <si>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</si>
  <si>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</si>
  <si>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</si>
  <si>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</si>
  <si>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</si>
  <si>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</si>
  <si>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</si>
  <si>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</si>
  <si>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</si>
  <si>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</si>
  <si>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</si>
  <si>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</si>
  <si>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</si>
  <si>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</si>
  <si>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</si>
  <si>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</si>
  <si>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</si>
  <si>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</si>
  <si>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</si>
  <si>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</si>
  <si>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</si>
  <si>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</si>
  <si>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</si>
  <si>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</si>
  <si>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</si>
  <si>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</si>
  <si>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</si>
  <si>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</si>
  <si>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</si>
  <si>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</si>
  <si>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</si>
  <si>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</si>
  <si>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</si>
  <si>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</si>
  <si>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</si>
  <si>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</si>
  <si>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</si>
  <si>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</si>
  <si>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</si>
  <si>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</si>
  <si>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</si>
  <si>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</si>
  <si>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</si>
  <si>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</si>
  <si>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</si>
  <si>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</si>
  <si>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</si>
  <si>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</si>
  <si>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</si>
  <si>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</si>
  <si>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</si>
  <si>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</si>
  <si>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</si>
  <si>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</si>
  <si>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</si>
  <si>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</si>
  <si>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</si>
  <si>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</si>
  <si>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</si>
  <si>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</si>
  <si>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</si>
  <si>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</si>
  <si>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</si>
  <si>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</si>
  <si>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</si>
  <si>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</si>
  <si>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</si>
  <si>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</si>
  <si>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</si>
  <si>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</si>
  <si>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</si>
  <si>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</si>
  <si>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</si>
  <si>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</si>
  <si>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</si>
  <si>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</si>
  <si>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</si>
  <si>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</si>
  <si>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</si>
  <si>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</si>
  <si>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</si>
  <si>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</si>
  <si>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</si>
  <si>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</si>
  <si>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</si>
  <si>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</si>
  <si>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</si>
  <si>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</si>
  <si>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</si>
  <si>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</si>
  <si>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</si>
  <si>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</si>
  <si>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</si>
  <si>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</si>
  <si>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</si>
  <si>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</si>
  <si>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</si>
  <si>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</si>
  <si>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</si>
  <si>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</si>
  <si>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</si>
  <si>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</si>
  <si>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</si>
  <si>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</si>
  <si>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</si>
  <si>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</si>
  <si>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</si>
  <si>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</si>
  <si>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</si>
  <si>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</si>
  <si>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</si>
  <si>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</si>
  <si>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</si>
  <si>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</si>
  <si>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</si>
  <si>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</si>
  <si>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</si>
  <si>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</si>
  <si>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</si>
  <si>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</si>
  <si>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</si>
  <si>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</si>
  <si>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</si>
  <si>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</si>
  <si>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</si>
  <si>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</si>
  <si>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</si>
  <si>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</si>
  <si>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</si>
  <si>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</si>
  <si>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</si>
  <si>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</si>
  <si>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</si>
  <si>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</si>
  <si>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</si>
  <si>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</si>
  <si>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</si>
  <si>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</si>
  <si>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</si>
  <si>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</si>
  <si>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</si>
  <si>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</si>
  <si>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</si>
  <si>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</si>
  <si>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</si>
  <si>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</si>
  <si>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</si>
  <si>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</si>
  <si>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</si>
  <si>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</si>
  <si>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</si>
  <si>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</si>
  <si>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</si>
  <si>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</si>
  <si>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</si>
  <si>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</si>
  <si>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</si>
  <si>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</si>
  <si>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</si>
  <si>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</si>
  <si>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</si>
  <si>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</si>
  <si>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</si>
  <si>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</si>
  <si>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</si>
  <si>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</si>
  <si>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</si>
  <si>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</si>
  <si>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</si>
  <si>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</si>
  <si>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</si>
  <si>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</si>
  <si>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</si>
  <si>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</si>
  <si>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</si>
  <si>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</si>
  <si>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</si>
  <si>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</si>
  <si>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</si>
  <si>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</si>
  <si>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</si>
  <si>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</si>
  <si>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</si>
  <si>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</si>
  <si>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</si>
  <si>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</si>
  <si>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</si>
  <si>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</si>
  <si>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</si>
  <si>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</si>
  <si>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</si>
  <si>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</si>
  <si>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</si>
  <si>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</si>
  <si>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</si>
  <si>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</si>
  <si>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</si>
  <si>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</si>
  <si>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</si>
  <si>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</si>
  <si>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</si>
  <si>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</si>
  <si>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</si>
  <si>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</si>
  <si>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</si>
  <si>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</si>
  <si>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</si>
  <si>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</si>
  <si>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</si>
  <si>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</si>
  <si>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</si>
  <si>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</si>
  <si>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</si>
  <si>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</si>
  <si>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</si>
  <si>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</si>
  <si>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</si>
  <si>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</si>
  <si>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</si>
  <si>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</si>
  <si>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</si>
  <si>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</si>
  <si>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</si>
  <si>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</si>
  <si>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</si>
  <si>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</si>
  <si>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</si>
  <si>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</si>
  <si>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</si>
  <si>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</si>
  <si>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</si>
  <si>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</si>
  <si>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</si>
  <si>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</si>
  <si>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</si>
  <si>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</si>
  <si>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</si>
  <si>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</si>
  <si>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</si>
  <si>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</si>
  <si>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</si>
  <si>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</si>
  <si>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</si>
  <si>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</si>
  <si>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</si>
  <si>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</si>
  <si>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</si>
  <si>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</si>
  <si>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</si>
  <si>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</si>
  <si>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</si>
  <si>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</si>
  <si>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</si>
  <si>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</si>
  <si>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</si>
  <si>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</si>
  <si>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</si>
  <si>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</si>
  <si>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</si>
  <si>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</si>
  <si>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</si>
  <si>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</si>
  <si>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</si>
  <si>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</si>
  <si>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</si>
  <si>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</si>
  <si>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</si>
  <si>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</si>
  <si>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</si>
  <si>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</si>
  <si>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</si>
  <si>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</si>
  <si>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</si>
  <si>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</si>
  <si>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</si>
  <si>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</si>
  <si>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</si>
  <si>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</si>
  <si>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</si>
  <si>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</si>
  <si>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</si>
  <si>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</si>
  <si>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</si>
  <si>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</si>
  <si>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</si>
  <si>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</si>
  <si>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</si>
  <si>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</si>
  <si>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</si>
  <si>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</si>
  <si>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</si>
  <si>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</si>
  <si>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</si>
  <si>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</si>
  <si>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</si>
  <si>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</si>
  <si>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</si>
  <si>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</si>
  <si>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</si>
  <si>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</si>
  <si>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</si>
  <si>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</si>
  <si>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</si>
  <si>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</si>
  <si>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</si>
  <si>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</si>
  <si>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</si>
  <si>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</si>
  <si>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</si>
  <si>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</si>
  <si>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</si>
  <si>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</si>
  <si>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</si>
  <si>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</si>
  <si>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</si>
  <si>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</si>
  <si>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</si>
  <si>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</si>
  <si>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</si>
  <si>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</si>
  <si>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</si>
  <si>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</si>
  <si>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</si>
  <si>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</si>
  <si>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</si>
  <si>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</si>
  <si>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</si>
  <si>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</si>
  <si>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</si>
  <si>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</si>
  <si>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</si>
  <si>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</si>
  <si>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</si>
  <si>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</si>
  <si>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</si>
  <si>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</si>
  <si>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</si>
  <si>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</si>
  <si>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</si>
  <si>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</si>
  <si>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</si>
  <si>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</si>
  <si>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</si>
  <si>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</si>
  <si>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</si>
  <si>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</si>
  <si>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</si>
  <si>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</si>
  <si>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</si>
  <si>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</si>
  <si>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</si>
  <si>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</si>
  <si>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</si>
  <si>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</si>
  <si>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</si>
  <si>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</si>
  <si>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</si>
  <si>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</si>
  <si>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</si>
  <si>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</si>
  <si>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</si>
  <si>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</si>
  <si>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</si>
  <si>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</si>
  <si>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</si>
  <si>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</si>
  <si>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</si>
  <si>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</si>
  <si>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</si>
  <si>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</si>
  <si>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</si>
  <si>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</si>
  <si>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</si>
  <si>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</si>
  <si>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</si>
  <si>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</si>
  <si>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</si>
  <si>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</si>
  <si>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</si>
  <si>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</si>
  <si>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</si>
  <si>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</si>
  <si>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</si>
  <si>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</si>
  <si>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</si>
  <si>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</si>
  <si>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</si>
  <si>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</si>
  <si>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</si>
  <si>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</si>
  <si>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</si>
  <si>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</si>
  <si>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</si>
  <si>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</si>
  <si>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</si>
  <si>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</si>
  <si>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</si>
  <si>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</si>
  <si>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</si>
  <si>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</si>
  <si>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</si>
  <si>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</si>
  <si>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</si>
  <si>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</si>
  <si>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</si>
  <si>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</si>
  <si>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</si>
  <si>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</si>
  <si>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</si>
  <si>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</si>
  <si>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</si>
  <si>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</si>
  <si>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</si>
  <si>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</si>
  <si>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</si>
  <si>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</si>
  <si>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</si>
  <si>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</si>
  <si>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</si>
  <si>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</si>
  <si>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</si>
  <si>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</si>
  <si>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</si>
  <si>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</si>
  <si>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</si>
  <si>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</si>
  <si>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</si>
  <si>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</si>
  <si>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</si>
  <si>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</si>
  <si>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</si>
  <si>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</si>
  <si>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</si>
  <si>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</si>
  <si>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</si>
  <si>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</si>
  <si>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</si>
  <si>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</si>
  <si>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</si>
  <si>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</si>
  <si>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</si>
  <si>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</si>
  <si>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</si>
  <si>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</si>
  <si>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</si>
  <si>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</si>
  <si>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</si>
  <si>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</si>
  <si>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</si>
  <si>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</si>
  <si>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</si>
  <si>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</si>
  <si>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</si>
  <si>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</si>
  <si>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</si>
  <si>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</si>
  <si>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</si>
  <si>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</si>
  <si>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</si>
  <si>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</si>
  <si>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</si>
  <si>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</si>
  <si>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</si>
  <si>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</si>
  <si>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</si>
  <si>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</si>
  <si>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</si>
  <si>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</si>
  <si>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</si>
  <si>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</si>
  <si>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</si>
  <si>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</si>
  <si>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</si>
  <si>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</si>
  <si>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</si>
  <si>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</si>
  <si>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</si>
  <si>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</si>
  <si>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</si>
  <si>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</si>
  <si>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</si>
  <si>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</si>
  <si>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</si>
  <si>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</si>
  <si>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</si>
  <si>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</si>
  <si>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</si>
  <si>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</si>
  <si>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</si>
  <si>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</si>
  <si>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</si>
  <si>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</si>
  <si>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</si>
  <si>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</si>
  <si>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</si>
  <si>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</si>
  <si>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</si>
  <si>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</si>
  <si>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</si>
  <si>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</si>
  <si>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</si>
  <si>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</si>
  <si>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</si>
  <si>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</si>
  <si>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</si>
  <si>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</si>
  <si>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</si>
  <si>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</si>
  <si>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</si>
  <si>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</si>
  <si>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</si>
  <si>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</si>
  <si>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</si>
  <si>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</si>
  <si>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</si>
  <si>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</si>
  <si>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</si>
  <si>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</si>
  <si>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</si>
  <si>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</si>
  <si>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</si>
  <si>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</si>
  <si>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</si>
  <si>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</si>
  <si>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</si>
  <si>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</si>
  <si>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</si>
  <si>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</si>
  <si>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</si>
  <si>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</si>
  <si>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</si>
  <si>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</si>
  <si>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</si>
  <si>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</si>
  <si>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</si>
  <si>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</si>
  <si>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</si>
  <si>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</si>
  <si>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</si>
  <si>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</si>
  <si>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</si>
  <si>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</si>
  <si>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</si>
  <si>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</si>
  <si>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</si>
  <si>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</si>
  <si>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</si>
  <si>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</si>
  <si>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</si>
  <si>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</si>
  <si>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</si>
  <si>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</si>
  <si>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</si>
  <si>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</si>
  <si>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</si>
  <si>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</si>
  <si>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</si>
  <si>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</si>
  <si>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</si>
  <si>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</si>
  <si>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</si>
  <si>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</si>
  <si>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</si>
  <si>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</si>
  <si>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</si>
  <si>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</si>
  <si>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</si>
  <si>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</si>
  <si>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</si>
  <si>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</si>
  <si>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</si>
  <si>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</si>
  <si>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</si>
  <si>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</si>
  <si>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</si>
  <si>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</si>
  <si>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</si>
  <si>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</si>
  <si>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</si>
  <si>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</si>
  <si>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</si>
  <si>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</si>
  <si>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</si>
  <si>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</si>
  <si>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</si>
  <si>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</si>
  <si>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</si>
  <si>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</si>
  <si>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</si>
  <si>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</si>
  <si>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</si>
  <si>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</si>
  <si>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</si>
  <si>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</si>
  <si>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</si>
  <si>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</si>
  <si>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</si>
  <si>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</si>
  <si>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</si>
  <si>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</si>
  <si>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</si>
  <si>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</si>
  <si>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</si>
  <si>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</si>
  <si>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</si>
  <si>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</si>
  <si>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</si>
  <si>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</si>
  <si>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</si>
  <si>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</si>
  <si>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</si>
  <si>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</si>
  <si>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</si>
  <si>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</si>
  <si>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</si>
  <si>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</si>
  <si>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</si>
  <si>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</si>
  <si>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</si>
  <si>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</si>
  <si>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</si>
  <si>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</si>
  <si>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</si>
  <si>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</si>
  <si>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</si>
  <si>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</si>
  <si>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</si>
  <si>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</si>
  <si>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</si>
  <si>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</si>
  <si>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</si>
  <si>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</si>
  <si>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</si>
  <si>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</si>
  <si>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</si>
  <si>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</si>
  <si>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</si>
  <si>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</si>
  <si>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</si>
  <si>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</si>
  <si>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</si>
  <si>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</si>
  <si>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</si>
  <si>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</si>
  <si>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</si>
  <si>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</si>
  <si>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</si>
  <si>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</si>
  <si>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</si>
  <si>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</si>
  <si>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</si>
  <si>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</si>
  <si>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</si>
  <si>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</si>
  <si>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</si>
  <si>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</si>
  <si>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</si>
  <si>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</si>
  <si>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</si>
  <si>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</si>
  <si>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</si>
  <si>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</si>
  <si>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</si>
  <si>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</si>
  <si>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</si>
  <si>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</si>
  <si>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</si>
  <si>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</si>
  <si>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</si>
  <si>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</si>
  <si>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</si>
  <si>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</si>
  <si>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</si>
  <si>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</si>
  <si>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</si>
  <si>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</si>
  <si>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</si>
  <si>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</si>
  <si>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</si>
  <si>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</si>
  <si>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</si>
  <si>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</si>
  <si>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</si>
  <si>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</si>
  <si>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</si>
  <si>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</si>
  <si>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</si>
  <si>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</si>
  <si>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</si>
  <si>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</si>
  <si>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</si>
  <si>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</si>
  <si>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</si>
  <si>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</si>
  <si>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</si>
  <si>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</si>
  <si>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</si>
  <si>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</si>
  <si>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</si>
  <si>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</si>
  <si>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</si>
  <si>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</si>
  <si>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</si>
  <si>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</si>
  <si>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</si>
  <si>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</si>
  <si>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</si>
  <si>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</si>
  <si>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</si>
  <si>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</si>
  <si>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</si>
  <si>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</si>
  <si>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</si>
  <si>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</si>
  <si>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</si>
  <si>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</si>
  <si>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</si>
  <si>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</si>
  <si>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</si>
  <si>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</si>
  <si>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</si>
  <si>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</si>
  <si>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</si>
  <si>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</si>
  <si>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</si>
  <si>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</si>
  <si>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</si>
  <si>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</si>
  <si>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</si>
  <si>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</si>
  <si>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</si>
  <si>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</si>
  <si>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</si>
  <si>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</si>
  <si>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</si>
  <si>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</si>
  <si>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</si>
  <si>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</si>
  <si>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</si>
  <si>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</si>
  <si>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</si>
  <si>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</si>
  <si>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</si>
  <si>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</si>
  <si>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</si>
  <si>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</si>
  <si>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</si>
  <si>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</si>
  <si>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</si>
  <si>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</si>
  <si>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</si>
  <si>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</si>
  <si>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</si>
  <si>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</si>
  <si>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</si>
  <si>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</si>
  <si>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</si>
  <si>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</si>
  <si>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</si>
  <si>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</si>
  <si>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</si>
  <si>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</si>
  <si>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</si>
  <si>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</si>
  <si>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</si>
  <si>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</si>
  <si>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</si>
  <si>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</si>
  <si>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</si>
  <si>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</si>
  <si>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</si>
  <si>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</si>
  <si>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</si>
  <si>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</si>
  <si>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</si>
  <si>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</si>
  <si>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</si>
  <si>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</si>
  <si>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</si>
  <si>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</si>
  <si>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</si>
  <si>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</si>
  <si>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</si>
  <si>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</si>
  <si>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</si>
  <si>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</si>
  <si>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</si>
  <si>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</si>
  <si>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</si>
  <si>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</si>
  <si>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</si>
  <si>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</si>
  <si>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</si>
  <si>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</si>
  <si>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</si>
  <si>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</si>
  <si>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</si>
  <si>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</si>
  <si>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</si>
  <si>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</si>
  <si>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</si>
  <si>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</si>
  <si>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</si>
  <si>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</si>
  <si>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</si>
  <si>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</si>
  <si>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</si>
  <si>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</si>
  <si>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</si>
  <si>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</si>
  <si>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</si>
  <si>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</si>
  <si>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</si>
  <si>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</si>
  <si>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</si>
  <si>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</si>
  <si>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</si>
  <si>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</si>
  <si>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</si>
  <si>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</si>
  <si>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</si>
  <si>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</si>
  <si>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</si>
  <si>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</si>
  <si>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</si>
  <si>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</si>
  <si>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</si>
  <si>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</si>
  <si>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</si>
  <si>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</si>
  <si>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</si>
  <si>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</si>
  <si>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</si>
  <si>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</si>
  <si>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</si>
  <si>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</si>
  <si>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</si>
  <si>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</si>
  <si>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</si>
  <si>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</si>
  <si>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</si>
  <si>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</si>
  <si>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</si>
  <si>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</si>
  <si>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</si>
  <si>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</si>
  <si>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</si>
  <si>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</si>
  <si>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</si>
  <si>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</si>
  <si>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</si>
  <si>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</si>
  <si>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</si>
  <si>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</si>
  <si>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</si>
  <si>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</si>
  <si>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</si>
  <si>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</si>
  <si>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</si>
  <si>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</si>
  <si>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</si>
  <si>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</si>
  <si>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</si>
  <si>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</si>
  <si>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</si>
  <si>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</si>
  <si>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</si>
  <si>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</si>
  <si>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</si>
  <si>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</si>
  <si>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</si>
  <si>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</si>
  <si>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</si>
  <si>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</si>
  <si>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</si>
  <si>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</si>
  <si>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</si>
  <si>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</si>
  <si>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</si>
  <si>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</si>
  <si>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</si>
  <si>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</si>
  <si>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</si>
  <si>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</si>
  <si>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</si>
  <si>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</si>
  <si>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</si>
  <si>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</si>
  <si>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</si>
  <si>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</si>
  <si>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</si>
  <si>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</si>
  <si>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</si>
  <si>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</si>
  <si>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</si>
  <si>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</si>
  <si>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</si>
  <si>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</si>
  <si>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</si>
  <si>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</si>
  <si>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</si>
  <si>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</si>
  <si>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</si>
  <si>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</si>
  <si>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</si>
  <si>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</si>
  <si>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</si>
  <si>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</si>
  <si>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</si>
  <si>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</si>
  <si>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</si>
  <si>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</si>
  <si>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</si>
  <si>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</si>
  <si>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</si>
  <si>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</si>
  <si>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</si>
  <si>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</si>
  <si>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</si>
  <si>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</si>
  <si>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</si>
  <si>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</si>
  <si>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</si>
  <si>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</si>
  <si>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</si>
  <si>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</si>
  <si>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</si>
  <si>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</si>
  <si>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</si>
  <si>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</si>
  <si>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</si>
  <si>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</si>
  <si>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</si>
  <si>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</si>
  <si>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</si>
  <si>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</si>
  <si>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</si>
  <si>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</si>
  <si>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</si>
  <si>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</si>
  <si>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</si>
  <si>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</si>
  <si>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</si>
  <si>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</si>
  <si>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</si>
  <si>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</si>
  <si>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</si>
  <si>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</si>
  <si>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</si>
  <si>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</si>
  <si>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</si>
  <si>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</si>
  <si>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</si>
  <si>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</si>
  <si>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</si>
  <si>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</si>
  <si>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</si>
  <si>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</si>
  <si>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</si>
  <si>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</si>
  <si>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</si>
  <si>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</si>
  <si>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</si>
  <si>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</si>
  <si>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</si>
  <si>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</si>
  <si>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</si>
  <si>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</si>
  <si>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</si>
  <si>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</si>
  <si>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</si>
  <si>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</si>
  <si>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</si>
  <si>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</si>
  <si>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</si>
  <si>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</si>
  <si>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</si>
  <si>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</si>
  <si>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</si>
  <si>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</si>
  <si>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</si>
  <si>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</si>
  <si>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</si>
  <si>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</si>
  <si>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</si>
  <si>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</si>
  <si>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</si>
  <si>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</si>
  <si>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</si>
  <si>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</si>
  <si>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</si>
  <si>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</si>
  <si>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</si>
  <si>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</si>
  <si>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</si>
  <si>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</si>
  <si>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</si>
  <si>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</si>
  <si>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</si>
  <si>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</si>
  <si>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</si>
  <si>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</si>
  <si>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</si>
  <si>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</si>
  <si>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</si>
  <si>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</si>
  <si>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</si>
  <si>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</si>
  <si>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</si>
  <si>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</si>
  <si>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</si>
  <si>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</si>
  <si>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</si>
  <si>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</si>
  <si>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</si>
  <si>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</si>
  <si>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</si>
  <si>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</si>
  <si>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</si>
  <si>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</si>
  <si>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</si>
  <si>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</si>
  <si>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</si>
  <si>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</si>
  <si>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</si>
  <si>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</si>
  <si>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</si>
  <si>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</si>
  <si>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</si>
  <si>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</si>
  <si>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</si>
  <si>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</si>
  <si>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</si>
  <si>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</si>
  <si>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</si>
  <si>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</si>
  <si>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</si>
  <si>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</si>
  <si>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</si>
  <si>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</si>
  <si>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</si>
  <si>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</si>
  <si>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</si>
  <si>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</si>
  <si>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</si>
  <si>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</si>
  <si>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</si>
  <si>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</si>
  <si>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</si>
  <si>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</si>
  <si>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</si>
  <si>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</si>
  <si>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</si>
  <si>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</si>
  <si>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</si>
  <si>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</si>
  <si>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</si>
  <si>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</si>
  <si>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</si>
  <si>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</si>
  <si>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</si>
  <si>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</si>
  <si>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</si>
  <si>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</si>
  <si>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</si>
  <si>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</si>
  <si>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</si>
  <si>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</si>
  <si>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</si>
  <si>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</si>
  <si>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</si>
  <si>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</si>
  <si>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</si>
  <si>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</si>
  <si>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</si>
  <si>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</si>
  <si>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</si>
  <si>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</si>
  <si>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</si>
  <si>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</si>
  <si>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</si>
  <si>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</si>
  <si>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</si>
  <si>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</si>
  <si>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</si>
  <si>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</si>
  <si>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</si>
  <si>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</si>
  <si>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</si>
  <si>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</si>
  <si>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</si>
  <si>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</si>
  <si>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</si>
  <si>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</si>
  <si>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</si>
  <si>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</si>
  <si>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</si>
  <si>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</si>
  <si>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</si>
  <si>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</si>
  <si>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</si>
  <si>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</si>
  <si>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</si>
  <si>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</si>
  <si>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</si>
  <si>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</si>
  <si>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</si>
  <si>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</si>
  <si>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</si>
  <si>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</si>
  <si>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</si>
  <si>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</si>
  <si>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</si>
  <si>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</si>
  <si>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</si>
  <si>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</si>
  <si>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</si>
  <si>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</si>
  <si>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</si>
  <si>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</si>
  <si>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</si>
  <si>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</si>
  <si>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</si>
  <si>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</si>
  <si>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</si>
  <si>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</si>
  <si>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</si>
  <si>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</si>
  <si>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</si>
  <si>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</si>
  <si>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</si>
  <si>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</si>
  <si>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</si>
  <si>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</si>
  <si>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</si>
  <si>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</si>
  <si>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</si>
  <si>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</si>
  <si>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</si>
  <si>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</si>
  <si>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</si>
  <si>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</si>
  <si>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</si>
  <si>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</si>
  <si>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</si>
  <si>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</si>
  <si>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</si>
  <si>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</si>
  <si>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</si>
  <si>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</si>
  <si>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</si>
  <si>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</si>
  <si>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</si>
  <si>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</si>
  <si>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</si>
  <si>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</si>
  <si>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</si>
  <si>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</si>
  <si>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</si>
  <si>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</si>
  <si>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</si>
  <si>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</si>
  <si>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</si>
  <si>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</si>
  <si>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</si>
  <si>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</si>
  <si>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</si>
  <si>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</si>
  <si>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</si>
  <si>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</si>
  <si>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</si>
  <si>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</si>
  <si>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</si>
  <si>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</si>
  <si>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</si>
  <si>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</si>
  <si>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</si>
  <si>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</si>
  <si>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</si>
  <si>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</si>
  <si>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</si>
  <si>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</si>
  <si>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</si>
  <si>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</si>
  <si>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</si>
  <si>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</si>
  <si>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</si>
  <si>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</si>
  <si>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</si>
  <si>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</si>
  <si>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</si>
  <si>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</si>
  <si>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</si>
  <si>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</si>
  <si>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</si>
  <si>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</si>
  <si>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</si>
  <si>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</si>
  <si>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</si>
  <si>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</si>
  <si>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</si>
  <si>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</si>
  <si>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</si>
  <si>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</si>
  <si>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</si>
  <si>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</si>
  <si>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</si>
  <si>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</si>
  <si>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</si>
  <si>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</si>
  <si>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</si>
  <si>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</si>
  <si>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</si>
  <si>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</si>
  <si>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</si>
  <si>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</si>
  <si>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</si>
  <si>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</si>
  <si>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</si>
  <si>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</si>
  <si>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</si>
  <si>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</si>
  <si>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</si>
  <si>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</si>
  <si>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</si>
  <si>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</si>
  <si>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</si>
  <si>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</si>
  <si>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</si>
  <si>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</si>
  <si>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</si>
  <si>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</si>
  <si>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</si>
  <si>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</si>
  <si>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</si>
  <si>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</si>
  <si>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</si>
  <si>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</si>
  <si>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</si>
  <si>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</si>
  <si>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</si>
  <si>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</si>
  <si>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</si>
  <si>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</si>
  <si>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</si>
  <si>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</si>
  <si>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</si>
  <si>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</si>
  <si>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</si>
  <si>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</si>
  <si>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</si>
  <si>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</si>
  <si>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</si>
  <si>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</si>
  <si>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</si>
  <si>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</si>
  <si>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</si>
  <si>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</si>
  <si>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</si>
  <si>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</si>
  <si>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</si>
  <si>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</si>
  <si>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</si>
  <si>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</si>
  <si>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</si>
  <si>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</si>
  <si>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</si>
  <si>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</si>
  <si>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</si>
  <si>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</si>
  <si>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</si>
  <si>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</si>
  <si>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</si>
  <si>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</si>
  <si>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</si>
  <si>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</si>
  <si>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</si>
  <si>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</si>
  <si>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</si>
  <si>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</si>
  <si>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</si>
  <si>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</si>
  <si>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</si>
  <si>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</si>
  <si>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</si>
  <si>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</si>
  <si>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</si>
  <si>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</si>
  <si>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</si>
  <si>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</si>
  <si>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</si>
  <si>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</si>
  <si>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</si>
  <si>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</si>
  <si>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</si>
  <si>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</si>
  <si>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</si>
  <si>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</si>
  <si>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</si>
  <si>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</si>
  <si>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</si>
  <si>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</si>
  <si>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</si>
  <si>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</si>
  <si>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</si>
  <si>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</si>
  <si>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</si>
  <si>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</si>
  <si>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</si>
  <si>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</si>
  <si>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</si>
  <si>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</si>
  <si>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</si>
  <si>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</si>
  <si>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</si>
  <si>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</si>
  <si>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</si>
  <si>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</si>
  <si>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</si>
  <si>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</si>
  <si>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</si>
  <si>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</si>
  <si>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</si>
  <si>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</si>
  <si>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</si>
  <si>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</si>
  <si>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</si>
  <si>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</si>
  <si>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</si>
  <si>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</si>
  <si>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</si>
  <si>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</si>
  <si>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</si>
  <si>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</si>
  <si>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</si>
  <si>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</si>
  <si>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</si>
  <si>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</si>
  <si>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</si>
  <si>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</si>
  <si>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</si>
  <si>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</si>
  <si>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</si>
  <si>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</si>
  <si>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</si>
  <si>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</si>
  <si>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</si>
  <si>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</si>
  <si>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</si>
  <si>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</si>
  <si>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</si>
  <si>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</si>
  <si>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</si>
  <si>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</si>
  <si>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</si>
  <si>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</si>
  <si>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</si>
  <si>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</si>
  <si>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</si>
  <si>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</si>
  <si>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</si>
  <si>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</si>
  <si>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</si>
  <si>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</si>
  <si>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</si>
  <si>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</si>
  <si>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</si>
  <si>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</si>
  <si>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</si>
  <si>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</si>
  <si>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</si>
  <si>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</si>
  <si>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</si>
  <si>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</si>
  <si>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</si>
  <si>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</si>
  <si>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</si>
  <si>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</si>
  <si>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</si>
  <si>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</si>
  <si>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</si>
  <si>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</si>
  <si>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</si>
  <si>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</si>
  <si>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</si>
  <si>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</si>
  <si>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</si>
  <si>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</si>
  <si>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</si>
  <si>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</si>
  <si>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</si>
  <si>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</si>
  <si>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</si>
  <si>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</si>
  <si>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</si>
  <si>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</si>
  <si>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</si>
  <si>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</si>
  <si>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</si>
  <si>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</si>
  <si>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</si>
  <si>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</si>
  <si>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</si>
  <si>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</si>
  <si>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</si>
  <si>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</si>
  <si>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</si>
  <si>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</si>
  <si>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</si>
  <si>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</si>
  <si>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</si>
  <si>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</si>
  <si>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</si>
  <si>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</si>
  <si>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</si>
  <si>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</si>
  <si>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</si>
  <si>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</si>
  <si>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</si>
  <si>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</si>
  <si>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</si>
  <si>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</si>
  <si>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</si>
  <si>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</si>
  <si>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</si>
  <si>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</si>
  <si>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</si>
  <si>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</si>
  <si>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</si>
  <si>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</si>
  <si>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</si>
  <si>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</si>
  <si>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</si>
  <si>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</si>
  <si>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</si>
  <si>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</si>
  <si>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</si>
  <si>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</si>
  <si>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</si>
  <si>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</si>
  <si>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</si>
  <si>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</si>
  <si>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</si>
  <si>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</si>
  <si>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</si>
  <si>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</si>
  <si>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</si>
  <si>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</si>
  <si>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</si>
  <si>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</si>
  <si>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</si>
  <si>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</si>
  <si>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</si>
  <si>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</si>
  <si>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</si>
  <si>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</si>
  <si>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</si>
  <si>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</si>
  <si>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</si>
  <si>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</si>
  <si>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</si>
  <si>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</si>
  <si>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</si>
  <si>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</si>
  <si>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</si>
  <si>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</si>
  <si>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</si>
  <si>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</si>
  <si>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</si>
  <si>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</si>
  <si>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</si>
  <si>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</si>
  <si>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</si>
  <si>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</si>
  <si>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</si>
  <si>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</si>
  <si>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</si>
  <si>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</si>
  <si>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</si>
  <si>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</si>
  <si>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</si>
  <si>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</si>
  <si>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</si>
  <si>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</si>
  <si>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</si>
  <si>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</si>
  <si>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</si>
  <si>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</si>
  <si>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</si>
  <si>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</si>
  <si>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</si>
  <si>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</si>
  <si>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</si>
  <si>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</si>
  <si>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</si>
  <si>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</si>
  <si>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</si>
  <si>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</si>
  <si>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</si>
  <si>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</si>
  <si>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</si>
  <si>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</si>
  <si>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</si>
  <si>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</si>
  <si>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</si>
  <si>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</si>
  <si>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</si>
  <si>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</si>
  <si>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</si>
  <si>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</si>
  <si>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</si>
  <si>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</si>
  <si>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</si>
  <si>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</si>
  <si>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</si>
  <si>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</si>
  <si>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</si>
  <si>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</si>
  <si>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</si>
  <si>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</si>
  <si>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</si>
  <si>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</si>
  <si>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</si>
  <si>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</si>
  <si>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</si>
  <si>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</si>
  <si>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</si>
  <si>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</si>
  <si>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</si>
  <si>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</si>
  <si>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</si>
  <si>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</si>
  <si>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</si>
  <si>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</si>
  <si>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</si>
  <si>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</si>
  <si>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</si>
  <si>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</si>
  <si>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</si>
  <si>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</si>
  <si>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</si>
  <si>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</si>
  <si>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</si>
  <si>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</si>
  <si>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</si>
  <si>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</si>
  <si>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</si>
  <si>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</si>
  <si>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</si>
  <si>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</si>
  <si>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</si>
  <si>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</si>
  <si>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</si>
  <si>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</si>
  <si>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</si>
  <si>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</si>
  <si>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</si>
  <si>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</si>
  <si>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</si>
  <si>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</si>
  <si>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</si>
  <si>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</si>
  <si>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</si>
  <si>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</si>
  <si>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</si>
  <si>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</si>
  <si>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</si>
  <si>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</si>
  <si>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</si>
  <si>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</si>
  <si>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</si>
  <si>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</si>
  <si>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</si>
  <si>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</si>
  <si>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</si>
  <si>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</si>
  <si>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</si>
  <si>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</si>
  <si>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</si>
  <si>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</si>
  <si>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</si>
  <si>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</si>
  <si>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</si>
  <si>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</si>
  <si>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</si>
  <si>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</si>
  <si>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</si>
  <si>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</si>
  <si>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</si>
  <si>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</si>
  <si>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</si>
  <si>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</si>
  <si>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</si>
  <si>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</si>
  <si>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</si>
  <si>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</si>
  <si>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</si>
  <si>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</si>
  <si>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</si>
  <si>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</si>
  <si>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</si>
  <si>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</si>
  <si>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</si>
  <si>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</si>
  <si>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</si>
  <si>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</si>
  <si>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</si>
  <si>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</si>
  <si>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</si>
  <si>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</si>
  <si>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</si>
  <si>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</si>
  <si>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</si>
  <si>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</si>
  <si>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</si>
  <si>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</si>
  <si>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</si>
  <si>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</si>
  <si>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</si>
  <si>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</si>
  <si>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</si>
  <si>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</si>
  <si>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</si>
  <si>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</si>
  <si>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</si>
  <si>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</si>
  <si>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</si>
  <si>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</si>
  <si>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</si>
  <si>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</si>
  <si>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</si>
  <si>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</si>
  <si>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</si>
  <si>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</si>
  <si>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</si>
  <si>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</si>
  <si>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</si>
  <si>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</si>
  <si>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</si>
  <si>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</si>
  <si>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</si>
  <si>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</si>
  <si>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</si>
  <si>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</si>
  <si>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</si>
  <si>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</si>
  <si>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</si>
  <si>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</si>
  <si>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</si>
  <si>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</si>
  <si>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</si>
  <si>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</si>
  <si>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</si>
  <si>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</si>
  <si>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</si>
  <si>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</si>
  <si>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</si>
  <si>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</si>
  <si>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</si>
  <si>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</si>
  <si>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</si>
  <si>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</si>
  <si>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</si>
  <si>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</si>
  <si>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</si>
  <si>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</si>
  <si>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</si>
  <si>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</si>
  <si>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</si>
  <si>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</si>
  <si>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</si>
  <si>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</si>
  <si>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</si>
  <si>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</si>
  <si>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</si>
  <si>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</si>
  <si>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</si>
  <si>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</si>
  <si>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</si>
  <si>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</si>
  <si>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</si>
  <si>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</si>
  <si>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</si>
  <si>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</si>
  <si>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</si>
  <si>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</si>
  <si>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</si>
  <si>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</si>
  <si>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</si>
  <si>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</si>
  <si>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</si>
  <si>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</si>
  <si>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</si>
  <si>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</si>
  <si>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</si>
  <si>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</si>
  <si>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</si>
  <si>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</si>
  <si>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</si>
  <si>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</si>
  <si>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</si>
  <si>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</si>
  <si>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</si>
  <si>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</si>
  <si>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</si>
  <si>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</si>
  <si>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</si>
  <si>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</si>
  <si>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</si>
  <si>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</si>
  <si>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</si>
  <si>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</si>
  <si>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</si>
  <si>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</si>
  <si>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</si>
  <si>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</si>
  <si>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</si>
  <si>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</si>
  <si>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</si>
  <si>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</si>
  <si>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</si>
  <si>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</si>
  <si>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</si>
  <si>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</si>
  <si>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</si>
  <si>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</si>
  <si>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</si>
  <si>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</si>
  <si>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</si>
  <si>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</si>
  <si>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</si>
  <si>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</si>
  <si>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</si>
  <si>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</si>
  <si>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</si>
  <si>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</si>
  <si>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</si>
  <si>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</si>
  <si>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</si>
  <si>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</si>
  <si>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</si>
  <si>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</si>
  <si>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</si>
  <si>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</si>
  <si>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</si>
  <si>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</si>
  <si>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</si>
  <si>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</si>
  <si>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</si>
  <si>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</si>
  <si>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</si>
  <si>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</si>
  <si>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</si>
  <si>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</si>
  <si>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</si>
  <si>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</si>
  <si>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</si>
  <si>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</si>
  <si>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</si>
  <si>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</si>
  <si>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</si>
  <si>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</si>
  <si>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</si>
  <si>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</si>
  <si>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</si>
  <si>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</si>
  <si>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</si>
  <si>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</si>
  <si>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</si>
  <si>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</si>
  <si>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</si>
  <si>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</si>
  <si>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</si>
  <si>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</si>
  <si>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</si>
  <si>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</si>
  <si>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</si>
  <si>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</si>
  <si>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</si>
  <si>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</si>
  <si>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</si>
  <si>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</si>
  <si>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</si>
  <si>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</si>
  <si>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</si>
  <si>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</si>
  <si>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</si>
  <si>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</si>
  <si>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</si>
  <si>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</si>
  <si>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</si>
  <si>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</si>
  <si>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</si>
  <si>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</si>
  <si>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</si>
  <si>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</si>
  <si>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</si>
  <si>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</si>
  <si>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</si>
  <si>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</si>
  <si>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</si>
  <si>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</si>
  <si>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</si>
  <si>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</si>
  <si>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</si>
  <si>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</si>
  <si>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</si>
  <si>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</si>
  <si>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</si>
  <si>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</si>
  <si>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</si>
  <si>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</si>
  <si>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</si>
  <si>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</si>
  <si>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</si>
  <si>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</si>
  <si>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</si>
  <si>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</si>
  <si>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</si>
  <si>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</si>
  <si>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</si>
  <si>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</si>
  <si>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</si>
  <si>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</si>
  <si>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</si>
  <si>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</si>
  <si>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</si>
  <si>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</si>
  <si>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</si>
  <si>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</si>
  <si>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</si>
  <si>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</si>
  <si>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</si>
  <si>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</si>
  <si>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</si>
  <si>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</si>
  <si>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</si>
  <si>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</si>
  <si>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</si>
  <si>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</si>
  <si>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</si>
  <si>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</si>
  <si>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</si>
  <si>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</si>
  <si>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</si>
  <si>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</si>
  <si>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</si>
  <si>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</si>
  <si>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</si>
  <si>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</si>
  <si>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</si>
  <si>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</si>
  <si>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</si>
  <si>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</si>
  <si>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</si>
  <si>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</si>
  <si>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</si>
  <si>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</si>
  <si>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</si>
  <si>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</si>
  <si>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</si>
  <si>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</si>
  <si>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</si>
  <si>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</si>
  <si>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</si>
  <si>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</si>
  <si>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</si>
  <si>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</si>
  <si>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</si>
  <si>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</si>
  <si>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</si>
  <si>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</si>
  <si>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</si>
  <si>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</si>
  <si>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</si>
  <si>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</si>
  <si>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</si>
  <si>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</si>
  <si>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</si>
  <si>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</si>
  <si>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</si>
  <si>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</si>
  <si>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</si>
  <si>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</si>
  <si>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</si>
  <si>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</si>
  <si>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</si>
  <si>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</si>
  <si>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</si>
  <si>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</si>
  <si>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</si>
  <si>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</si>
  <si>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</si>
  <si>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</si>
  <si>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</si>
  <si>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</si>
  <si>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</si>
  <si>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</si>
  <si>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</si>
  <si>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</si>
  <si>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</si>
  <si>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</si>
  <si>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</si>
  <si>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</si>
  <si>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</si>
  <si>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</si>
  <si>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</si>
  <si>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</si>
  <si>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</si>
  <si>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</si>
  <si>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</si>
  <si>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</si>
  <si>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</si>
  <si>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</si>
  <si>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</si>
  <si>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</si>
  <si>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</si>
  <si>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</si>
  <si>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</si>
  <si>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</si>
  <si>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</si>
  <si>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</si>
  <si>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</si>
  <si>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</si>
  <si>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</si>
  <si>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</si>
  <si>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</si>
  <si>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</si>
  <si>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</si>
  <si>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</si>
  <si>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</si>
  <si>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</si>
  <si>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</si>
  <si>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</si>
  <si>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</si>
  <si>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</si>
  <si>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</si>
  <si>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</si>
  <si>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</si>
  <si>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</si>
  <si>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</si>
  <si>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</si>
  <si>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</si>
  <si>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</si>
  <si>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</si>
  <si>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</si>
  <si>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</si>
  <si>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</si>
  <si>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</si>
  <si>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</si>
  <si>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</si>
  <si>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</si>
  <si>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</si>
  <si>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</si>
  <si>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</si>
  <si>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</si>
  <si>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</si>
  <si>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</si>
  <si>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</si>
  <si>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</si>
  <si>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</si>
  <si>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</si>
  <si>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</si>
  <si>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</si>
  <si>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</si>
  <si>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</si>
  <si>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</si>
  <si>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</si>
  <si>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</si>
  <si>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</si>
  <si>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</si>
  <si>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</si>
  <si>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</si>
  <si>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</si>
  <si>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</si>
  <si>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</si>
  <si>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</si>
  <si>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</si>
  <si>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</si>
  <si>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</si>
  <si>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</si>
  <si>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</si>
  <si>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</si>
  <si>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</si>
  <si>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</si>
  <si>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</si>
  <si>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</si>
  <si>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</si>
  <si>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</si>
  <si>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</si>
  <si>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</si>
  <si>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</si>
  <si>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</si>
  <si>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</si>
  <si>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</si>
  <si>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</si>
  <si>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</si>
  <si>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</si>
  <si>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</si>
  <si>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</si>
  <si>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</si>
  <si>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</si>
  <si>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</si>
  <si>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</si>
  <si>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</si>
  <si>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</si>
  <si>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</si>
  <si>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</si>
  <si>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</si>
  <si>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</si>
  <si>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</si>
  <si>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</si>
  <si>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</si>
  <si>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</si>
  <si>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</si>
  <si>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</si>
  <si>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</si>
  <si>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</si>
  <si>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</si>
  <si>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</si>
  <si>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</si>
  <si>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</si>
  <si>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</si>
  <si>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</si>
  <si>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</si>
  <si>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</si>
  <si>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</si>
  <si>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</si>
  <si>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</si>
  <si>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</si>
  <si>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</si>
  <si>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</si>
  <si>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</si>
  <si>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</si>
  <si>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</si>
  <si>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</si>
  <si>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</si>
  <si>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</si>
  <si>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</si>
  <si>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</si>
  <si>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</si>
  <si>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</si>
  <si>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</si>
  <si>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</si>
  <si>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</si>
  <si>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</si>
  <si>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</si>
  <si>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</si>
  <si>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</si>
  <si>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</si>
  <si>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</si>
  <si>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</si>
  <si>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</si>
  <si>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</si>
  <si>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</si>
  <si>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</si>
  <si>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</si>
  <si>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</si>
  <si>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</si>
  <si>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</si>
  <si>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</si>
  <si>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</si>
  <si>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</si>
  <si>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</si>
  <si>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</si>
  <si>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</si>
  <si>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</si>
  <si>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</si>
  <si>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</si>
  <si>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</si>
  <si>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</si>
  <si>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</si>
  <si>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</si>
  <si>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</si>
  <si>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</si>
  <si>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</si>
  <si>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</si>
  <si>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</si>
  <si>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</si>
  <si>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</si>
  <si>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</si>
  <si>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</si>
  <si>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</si>
  <si>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</si>
  <si>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</si>
  <si>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</si>
  <si>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</si>
  <si>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</si>
  <si>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</si>
  <si>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</si>
  <si>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</si>
  <si>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</si>
  <si>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</si>
  <si>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</si>
  <si>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</si>
  <si>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</si>
  <si>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</si>
  <si>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</si>
  <si>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</si>
  <si>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</si>
  <si>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</si>
  <si>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</si>
  <si>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</si>
  <si>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</si>
  <si>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</si>
  <si>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</si>
  <si>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</si>
  <si>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</si>
  <si>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</si>
  <si>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</si>
  <si>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</si>
  <si>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</si>
  <si>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</si>
  <si>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</si>
  <si>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</si>
  <si>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</si>
  <si>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</si>
  <si>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</si>
  <si>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</si>
  <si>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</si>
  <si>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</si>
  <si>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</si>
  <si>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</si>
  <si>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</si>
  <si>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</si>
  <si>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</si>
  <si>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</si>
  <si>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</si>
  <si>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</si>
  <si>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</si>
  <si>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</si>
  <si>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</si>
  <si>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</si>
  <si>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</si>
  <si>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</si>
  <si>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</si>
  <si>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</si>
  <si>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</si>
  <si>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</si>
  <si>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</si>
  <si>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</si>
  <si>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</si>
  <si>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</si>
  <si>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</si>
  <si>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</si>
  <si>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</si>
  <si>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</si>
  <si>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</si>
  <si>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</si>
  <si>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</si>
  <si>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</si>
  <si>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</si>
  <si>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</si>
  <si>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</si>
  <si>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</si>
  <si>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</si>
  <si>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</si>
  <si>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</si>
  <si>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</si>
  <si>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</si>
  <si>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</si>
  <si>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</si>
  <si>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</si>
  <si>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</si>
  <si>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</si>
  <si>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</si>
  <si>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</si>
  <si>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</si>
  <si>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</si>
  <si>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</si>
  <si>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</si>
  <si>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</si>
  <si>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</si>
  <si>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</si>
  <si>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</si>
  <si>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</si>
  <si>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</si>
  <si>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</si>
  <si>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</si>
  <si>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</si>
  <si>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</si>
  <si>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</si>
  <si>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</si>
  <si>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</si>
  <si>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</si>
  <si>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</si>
  <si>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</si>
  <si>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</si>
  <si>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</si>
  <si>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</si>
  <si>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</si>
  <si>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</si>
  <si>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</si>
  <si>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</si>
  <si>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</si>
  <si>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</si>
  <si>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</si>
  <si>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</si>
  <si>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</si>
  <si>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</si>
  <si>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</si>
  <si>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</si>
  <si>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</si>
  <si>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</si>
  <si>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</si>
  <si>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</si>
  <si>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</si>
  <si>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</si>
  <si>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</si>
  <si>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</si>
  <si>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</si>
  <si>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</si>
  <si>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</si>
  <si>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</si>
  <si>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</si>
  <si>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</si>
  <si>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</si>
  <si>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</si>
  <si>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</si>
  <si>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</si>
  <si>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</si>
  <si>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</si>
  <si>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</si>
  <si>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</si>
  <si>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</si>
  <si>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</si>
  <si>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</si>
  <si>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</si>
  <si>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</si>
  <si>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</si>
  <si>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</si>
  <si>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</si>
  <si>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</si>
  <si>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</si>
  <si>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</si>
  <si>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</si>
  <si>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</si>
  <si>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</si>
  <si>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</si>
  <si>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</si>
  <si>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</si>
  <si>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</si>
  <si>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</si>
  <si>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</si>
  <si>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</si>
  <si>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</si>
  <si>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</si>
  <si>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</si>
  <si>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</si>
  <si>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</si>
  <si>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</si>
  <si>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</si>
  <si>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</si>
  <si>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</si>
  <si>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</si>
  <si>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</si>
  <si>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</si>
  <si>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</si>
  <si>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</si>
  <si>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</si>
  <si>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</si>
  <si>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</si>
  <si>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</si>
  <si>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</si>
  <si>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</si>
  <si>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</si>
  <si>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</si>
  <si>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</si>
  <si>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</si>
  <si>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</si>
  <si>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</si>
  <si>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</si>
  <si>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</si>
  <si>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</si>
  <si>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</si>
  <si>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</si>
  <si>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</si>
  <si>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</si>
  <si>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</si>
  <si>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</si>
  <si>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</si>
  <si>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</si>
  <si>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</si>
  <si>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</si>
  <si>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</si>
  <si>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</si>
  <si>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</si>
  <si>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</si>
  <si>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</si>
  <si>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</si>
  <si>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</si>
  <si>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</si>
  <si>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</si>
  <si>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</si>
  <si>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</si>
  <si>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</si>
  <si>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</si>
  <si>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</si>
  <si>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</si>
  <si>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</si>
  <si>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</si>
  <si>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</si>
  <si>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</si>
  <si>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</si>
  <si>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</si>
  <si>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</si>
  <si>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</si>
  <si>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</si>
  <si>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</si>
  <si>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</si>
  <si>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</si>
  <si>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</si>
  <si>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</si>
  <si>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</si>
  <si>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</si>
  <si>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</si>
  <si>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</si>
  <si>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</si>
  <si>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</si>
  <si>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</si>
  <si>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</si>
  <si>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</si>
  <si>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</si>
  <si>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</si>
  <si>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</si>
  <si>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</si>
  <si>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</si>
  <si>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</si>
  <si>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</si>
  <si>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</si>
  <si>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</si>
  <si>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</si>
  <si>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</si>
  <si>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</si>
  <si>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</si>
  <si>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</si>
  <si>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</si>
  <si>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</si>
  <si>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</si>
  <si>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</si>
  <si>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</si>
  <si>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</si>
  <si>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</si>
  <si>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</si>
  <si>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</si>
  <si>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</si>
  <si>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</si>
  <si>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</si>
  <si>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</si>
  <si>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</si>
  <si>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</si>
  <si>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</si>
  <si>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</si>
  <si>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</si>
  <si>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</si>
  <si>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</si>
  <si>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</si>
  <si>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</si>
  <si>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</si>
  <si>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</si>
  <si>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</si>
  <si>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</si>
  <si>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</si>
  <si>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</si>
  <si>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</si>
  <si>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</si>
  <si>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</si>
  <si>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</si>
  <si>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</si>
  <si>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</si>
  <si>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</si>
  <si>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</si>
  <si>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</si>
  <si>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</si>
  <si>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</si>
  <si>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</si>
  <si>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</si>
  <si>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</si>
  <si>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</si>
  <si>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</si>
  <si>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</si>
  <si>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</si>
  <si>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</si>
  <si>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</si>
  <si>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</si>
  <si>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</si>
  <si>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</si>
  <si>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</si>
  <si>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</si>
  <si>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</si>
  <si>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</si>
  <si>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</si>
  <si>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</si>
  <si>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</si>
  <si>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</si>
  <si>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</si>
  <si>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</si>
  <si>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</si>
  <si>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</si>
  <si>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</si>
  <si>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</si>
  <si>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</si>
  <si>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</si>
  <si>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</si>
  <si>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</si>
  <si>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</si>
  <si>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</si>
  <si>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</si>
  <si>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</si>
  <si>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</si>
  <si>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</si>
  <si>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</si>
  <si>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</si>
  <si>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</si>
  <si>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</si>
  <si>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</si>
  <si>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</si>
  <si>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</si>
  <si>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</si>
  <si>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</si>
  <si>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</si>
  <si>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</si>
  <si>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</si>
  <si>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</si>
  <si>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</si>
  <si>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</si>
  <si>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</si>
  <si>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</si>
  <si>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</si>
  <si>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</si>
  <si>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</si>
  <si>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</si>
  <si>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</si>
  <si>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</si>
  <si>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</si>
  <si>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</si>
  <si>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</si>
  <si>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</si>
  <si>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</si>
  <si>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</si>
  <si>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</si>
  <si>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</si>
  <si>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</si>
  <si>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</si>
  <si>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</si>
  <si>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</si>
  <si>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</si>
  <si>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</si>
  <si>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</si>
  <si>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</si>
  <si>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</si>
  <si>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</si>
  <si>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</si>
  <si>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</si>
  <si>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</si>
  <si>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</si>
  <si>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</si>
  <si>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</si>
  <si>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</si>
  <si>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</si>
  <si>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</si>
  <si>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</si>
  <si>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</si>
  <si>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</si>
  <si>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</si>
  <si>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</si>
  <si>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</si>
  <si>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</si>
  <si>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</si>
  <si>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</si>
  <si>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</si>
  <si>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</si>
  <si>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</si>
  <si>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</si>
  <si>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</si>
  <si>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</si>
  <si>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</si>
  <si>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</si>
  <si>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</si>
  <si>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</si>
  <si>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</si>
  <si>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</si>
  <si>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</si>
  <si>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</si>
  <si>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</si>
  <si>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</si>
  <si>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</si>
  <si>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</si>
  <si>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</si>
  <si>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</si>
  <si>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</si>
  <si>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</si>
  <si>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</si>
  <si>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</si>
  <si>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</si>
  <si>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</si>
  <si>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</si>
  <si>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</si>
  <si>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</si>
  <si>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</si>
  <si>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</si>
  <si>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</si>
  <si>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</si>
  <si>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</si>
  <si>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</si>
  <si>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</si>
  <si>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</si>
  <si>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</si>
  <si>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</si>
  <si>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</si>
  <si>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</si>
  <si>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</si>
  <si>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</si>
  <si>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</si>
  <si>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</si>
  <si>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</si>
  <si>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</si>
  <si>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</si>
  <si>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</si>
  <si>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</si>
  <si>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</si>
  <si>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</si>
  <si>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</si>
  <si>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</si>
  <si>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</si>
  <si>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</si>
  <si>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</si>
  <si>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</si>
  <si>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</si>
  <si>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</si>
  <si>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</si>
  <si>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</si>
  <si>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</si>
  <si>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</si>
  <si>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</si>
  <si>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</si>
  <si>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</si>
  <si>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</si>
  <si>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</si>
  <si>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</si>
  <si>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</si>
  <si>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</si>
  <si>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</si>
  <si>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</si>
  <si>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</si>
  <si>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</si>
  <si>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</si>
  <si>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</si>
  <si>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</si>
  <si>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</si>
  <si>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</si>
  <si>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</si>
  <si>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</si>
  <si>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</si>
  <si>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</si>
  <si>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</si>
  <si>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</si>
  <si>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</si>
  <si>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</si>
  <si>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</si>
  <si>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</si>
  <si>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</si>
  <si>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</si>
  <si>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</si>
  <si>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</si>
  <si>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</si>
  <si>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</si>
  <si>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</si>
  <si>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</si>
  <si>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</si>
  <si>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</si>
  <si>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</si>
  <si>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</si>
  <si>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</si>
  <si>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</si>
  <si>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</si>
  <si>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</si>
  <si>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</si>
  <si>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</si>
  <si>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</si>
  <si>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</si>
  <si>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</si>
  <si>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</si>
  <si>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</si>
  <si>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</si>
  <si>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</si>
  <si>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</si>
  <si>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</si>
  <si>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</si>
  <si>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</si>
  <si>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</si>
  <si>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</si>
  <si>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</si>
  <si>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</si>
  <si>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</si>
  <si>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</si>
  <si>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</si>
  <si>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</si>
  <si>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</si>
  <si>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</si>
  <si>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</si>
  <si>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</si>
  <si>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</si>
  <si>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</si>
  <si>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</si>
  <si>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</si>
  <si>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</si>
  <si>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</si>
  <si>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</si>
  <si>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</si>
  <si>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</si>
  <si>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</si>
  <si>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</si>
  <si>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</si>
  <si>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</si>
  <si>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</si>
  <si>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</si>
  <si>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</si>
  <si>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</si>
  <si>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</si>
  <si>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</si>
  <si>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</si>
  <si>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</si>
  <si>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</si>
  <si>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</si>
  <si>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</si>
  <si>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</si>
  <si>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</si>
  <si>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</si>
  <si>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</si>
  <si>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</si>
  <si>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</si>
  <si>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</si>
  <si>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</si>
  <si>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</si>
  <si>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</si>
  <si>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</si>
  <si>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</si>
  <si>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</si>
  <si>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</si>
  <si>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</si>
  <si>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</si>
  <si>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</si>
  <si>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</si>
  <si>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</si>
  <si>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</si>
  <si>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</si>
  <si>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</si>
  <si>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</si>
  <si>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</si>
  <si>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</si>
  <si>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</si>
  <si>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</si>
  <si>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</si>
  <si>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</si>
  <si>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</si>
  <si>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</si>
  <si>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</si>
  <si>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</si>
  <si>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</si>
  <si>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</si>
  <si>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</si>
  <si>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</si>
  <si>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</si>
  <si>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</si>
  <si>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</si>
  <si>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</si>
  <si>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</si>
  <si>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</si>
  <si>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</si>
  <si>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</si>
  <si>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</si>
  <si>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</si>
  <si>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</si>
  <si>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</si>
  <si>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</si>
  <si>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</si>
  <si>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</si>
  <si>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</si>
  <si>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</si>
  <si>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</si>
  <si>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</si>
  <si>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</si>
  <si>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</si>
  <si>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</si>
  <si>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</si>
  <si>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</si>
  <si>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</si>
  <si>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</si>
  <si>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</si>
  <si>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</si>
  <si>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</si>
  <si>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</si>
  <si>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</si>
  <si>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</si>
  <si>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</si>
  <si>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</si>
  <si>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</si>
  <si>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</si>
  <si>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</si>
  <si>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</si>
  <si>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</si>
  <si>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</si>
  <si>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</si>
  <si>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</si>
  <si>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</si>
  <si>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</si>
  <si>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</si>
  <si>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</si>
  <si>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</si>
  <si>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</si>
  <si>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</si>
  <si>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</si>
  <si>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</si>
  <si>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</si>
  <si>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</si>
  <si>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</si>
  <si>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</si>
  <si>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</si>
  <si>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</si>
  <si>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</si>
  <si>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</si>
  <si>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</si>
  <si>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</si>
  <si>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</si>
  <si>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</si>
  <si>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</si>
  <si>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</si>
  <si>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</si>
  <si>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</si>
  <si>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</si>
  <si>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</si>
  <si>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</si>
  <si>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</si>
  <si>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</si>
  <si>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</si>
  <si>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</si>
  <si>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</si>
  <si>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</si>
  <si>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</si>
  <si>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</si>
  <si>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</si>
  <si>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</si>
  <si>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</si>
  <si>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</si>
  <si>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</si>
  <si>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</si>
  <si>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</si>
  <si>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</si>
  <si>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</si>
  <si>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</si>
  <si>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</si>
  <si>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</si>
  <si>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</si>
  <si>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</si>
  <si>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</si>
  <si>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</si>
  <si>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</si>
  <si>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</si>
  <si>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</si>
  <si>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</si>
  <si>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</si>
  <si>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</si>
  <si>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</si>
  <si>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</si>
  <si>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</si>
  <si>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</si>
  <si>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</si>
  <si>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</si>
  <si>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</si>
  <si>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</si>
  <si>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</si>
  <si>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</si>
  <si>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</si>
  <si>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</si>
  <si>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</si>
  <si>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</si>
  <si>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</si>
  <si>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</si>
  <si>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</si>
  <si>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</si>
  <si>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</si>
  <si>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</si>
  <si>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</si>
  <si>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</si>
  <si>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</si>
  <si>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</si>
  <si>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</si>
  <si>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</si>
  <si>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</si>
  <si>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</si>
  <si>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</si>
  <si>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</si>
  <si>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</si>
  <si>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</si>
  <si>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</si>
  <si>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</si>
  <si>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</si>
  <si>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</si>
  <si>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</si>
  <si>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</si>
  <si>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</si>
  <si>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</si>
  <si>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</si>
  <si>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</si>
  <si>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</si>
  <si>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</si>
  <si>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</si>
  <si>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</si>
  <si>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</si>
  <si>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</si>
  <si>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</si>
  <si>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</si>
  <si>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</si>
  <si>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</si>
  <si>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</si>
  <si>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</si>
  <si>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</si>
  <si>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</si>
  <si>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</si>
  <si>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</si>
  <si>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</si>
  <si>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</si>
  <si>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</si>
  <si>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</si>
  <si>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</si>
  <si>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</si>
  <si>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</si>
  <si>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</si>
  <si>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</si>
  <si>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</si>
  <si>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</si>
  <si>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</si>
  <si>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</si>
  <si>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</si>
  <si>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</si>
  <si>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</si>
  <si>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</si>
  <si>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</si>
  <si>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</si>
  <si>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</si>
  <si>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</si>
  <si>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</si>
  <si>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</si>
  <si>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</si>
  <si>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</si>
  <si>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</si>
  <si>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</si>
  <si>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</si>
  <si>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</si>
  <si>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</si>
  <si>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</si>
  <si>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</si>
  <si>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</si>
  <si>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</si>
  <si>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</si>
  <si>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</si>
  <si>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</si>
  <si>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</si>
  <si>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</si>
  <si>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</si>
  <si>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</si>
  <si>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</si>
  <si>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</si>
  <si>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</si>
  <si>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</si>
  <si>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</si>
  <si>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</si>
  <si>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</si>
  <si>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</si>
  <si>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</si>
  <si>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</si>
  <si>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</si>
  <si>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</si>
  <si>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</si>
  <si>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</si>
  <si>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</si>
  <si>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</si>
  <si>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</si>
  <si>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</si>
  <si>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</si>
  <si>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</si>
  <si>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</si>
  <si>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</si>
  <si>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</si>
  <si>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</si>
  <si>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</si>
  <si>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</si>
  <si>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</si>
  <si>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</si>
  <si>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</si>
  <si>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</si>
  <si>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</si>
  <si>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</si>
  <si>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</si>
  <si>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</si>
  <si>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</si>
  <si>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</si>
  <si>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</si>
  <si>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</si>
  <si>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</si>
  <si>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</si>
  <si>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</si>
  <si>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</si>
  <si>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</si>
  <si>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</si>
  <si>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</si>
  <si>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</si>
  <si>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</si>
  <si>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</si>
  <si>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</si>
  <si>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</si>
  <si>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</si>
  <si>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</si>
  <si>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</si>
  <si>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</si>
  <si>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</si>
  <si>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</si>
  <si>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</si>
  <si>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</si>
  <si>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</si>
  <si>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</si>
  <si>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</si>
  <si>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</si>
  <si>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</si>
  <si>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</si>
  <si>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</si>
  <si>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</si>
  <si>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</si>
  <si>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</si>
  <si>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</si>
  <si>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</si>
  <si>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</si>
  <si>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</si>
  <si>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</si>
  <si>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</si>
  <si>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</si>
  <si>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</si>
  <si>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</si>
  <si>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</si>
  <si>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</si>
  <si>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</si>
  <si>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</si>
  <si>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</si>
  <si>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</si>
  <si>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</si>
  <si>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</si>
  <si>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</si>
  <si>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</si>
  <si>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</si>
  <si>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</si>
  <si>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</si>
  <si>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</si>
  <si>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</si>
  <si>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</si>
  <si>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</si>
  <si>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</si>
  <si>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</si>
  <si>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</si>
  <si>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</si>
  <si>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</si>
  <si>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</si>
  <si>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</si>
  <si>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</si>
  <si>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</si>
  <si>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</si>
  <si>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</si>
  <si>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</si>
  <si>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</si>
  <si>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</si>
  <si>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</si>
  <si>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</si>
  <si>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</si>
  <si>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</si>
  <si>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</si>
  <si>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</si>
  <si>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</si>
  <si>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</si>
  <si>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</si>
  <si>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</si>
  <si>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</si>
  <si>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</si>
  <si>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</si>
  <si>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</si>
  <si>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</si>
  <si>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</si>
  <si>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</si>
  <si>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</si>
  <si>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</si>
  <si>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</si>
  <si>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</si>
  <si>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</si>
  <si>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</si>
  <si>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</si>
  <si>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</si>
  <si>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</si>
  <si>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</si>
  <si>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</si>
  <si>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</si>
  <si>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</si>
  <si>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</si>
  <si>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</si>
  <si>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</si>
  <si>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</si>
  <si>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</si>
  <si>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</si>
  <si>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</si>
  <si>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</si>
  <si>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</si>
  <si>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</si>
  <si>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</si>
  <si>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</si>
  <si>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</si>
  <si>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</si>
  <si>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</si>
  <si>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</si>
  <si>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</si>
  <si>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</si>
  <si>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</si>
  <si>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</si>
  <si>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</si>
  <si>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</si>
  <si>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</si>
  <si>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</si>
  <si>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</si>
  <si>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</si>
  <si>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</si>
  <si>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</si>
  <si>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</si>
  <si>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</si>
  <si>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</si>
  <si>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</si>
  <si>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</si>
  <si>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</si>
  <si>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</si>
  <si>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</si>
  <si>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</si>
  <si>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</si>
  <si>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</si>
  <si>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</si>
  <si>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</si>
  <si>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</si>
  <si>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</si>
  <si>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</si>
  <si>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</si>
  <si>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</si>
  <si>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</si>
  <si>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</si>
  <si>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</si>
  <si>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</si>
  <si>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</si>
  <si>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</si>
  <si>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</si>
  <si>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</si>
  <si>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</si>
  <si>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</si>
  <si>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</si>
  <si>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</si>
  <si>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</si>
  <si>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</si>
  <si>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</si>
  <si>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</si>
  <si>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</si>
  <si>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</si>
  <si>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</si>
  <si>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</si>
  <si>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</si>
  <si>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</si>
  <si>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</si>
  <si>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</si>
  <si>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</si>
  <si>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</si>
  <si>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</si>
  <si>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</si>
  <si>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</si>
  <si>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</si>
  <si>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</si>
  <si>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</si>
  <si>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</si>
  <si>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</si>
  <si>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</si>
  <si>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</si>
  <si>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</si>
  <si>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</si>
  <si>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</si>
  <si>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</si>
  <si>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</si>
  <si>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</si>
  <si>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</si>
  <si>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</si>
  <si>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</si>
  <si>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</si>
  <si>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</si>
  <si>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</si>
  <si>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</si>
  <si>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</si>
  <si>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</si>
  <si>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</si>
  <si>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</si>
  <si>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</si>
  <si>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</si>
  <si>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</si>
  <si>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</si>
  <si>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</si>
  <si>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</si>
  <si>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</si>
  <si>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</si>
  <si>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</si>
  <si>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</si>
  <si>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</si>
  <si>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</si>
  <si>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</si>
  <si>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</si>
  <si>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</si>
  <si>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</si>
  <si>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</si>
  <si>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</si>
  <si>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</si>
  <si>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</si>
  <si>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</si>
  <si>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</si>
  <si>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</si>
  <si>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</si>
  <si>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</si>
  <si>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</si>
  <si>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</si>
  <si>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</si>
  <si>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</si>
  <si>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</si>
  <si>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</si>
  <si>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</si>
  <si>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</si>
  <si>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</si>
  <si>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</si>
  <si>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</si>
  <si>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</si>
  <si>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</si>
  <si>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</si>
  <si>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</si>
  <si>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</si>
  <si>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</si>
  <si>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</si>
  <si>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</si>
  <si>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</si>
  <si>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</si>
  <si>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</si>
  <si>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</si>
  <si>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</si>
  <si>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</si>
  <si>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</si>
  <si>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</si>
  <si>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</si>
  <si>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</si>
  <si>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</si>
  <si>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</si>
  <si>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</si>
  <si>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</si>
  <si>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</si>
  <si>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</si>
  <si>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</si>
  <si>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</si>
  <si>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</si>
  <si>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</si>
  <si>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</si>
  <si>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</si>
  <si>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</si>
  <si>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</si>
  <si>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</si>
  <si>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</si>
  <si>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</si>
  <si>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</si>
  <si>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</si>
  <si>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</si>
  <si>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</si>
  <si>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</si>
  <si>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</si>
  <si>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</si>
  <si>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</si>
  <si>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</si>
  <si>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</si>
  <si>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</si>
  <si>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</si>
  <si>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</si>
  <si>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</si>
  <si>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</si>
  <si>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</si>
  <si>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</si>
  <si>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</si>
  <si>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</si>
  <si>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</si>
  <si>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</si>
  <si>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</si>
  <si>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</si>
  <si>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</si>
  <si>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</si>
  <si>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</si>
  <si>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</si>
  <si>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</si>
  <si>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</si>
  <si>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</si>
  <si>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</si>
  <si>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</si>
  <si>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</si>
  <si>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</si>
  <si>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</si>
  <si>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</si>
  <si>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</si>
  <si>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</si>
  <si>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</si>
  <si>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</si>
  <si>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</si>
  <si>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</si>
  <si>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</si>
  <si>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</si>
  <si>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</si>
  <si>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</si>
  <si>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</si>
  <si>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</si>
  <si>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</si>
  <si>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</si>
  <si>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</si>
  <si>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</si>
  <si>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</si>
  <si>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</si>
  <si>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</si>
  <si>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</si>
  <si>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</si>
  <si>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</si>
  <si>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</si>
  <si>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</si>
  <si>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</si>
  <si>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</si>
  <si>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</si>
  <si>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</si>
  <si>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</si>
  <si>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</si>
  <si>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</si>
  <si>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</si>
  <si>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</si>
  <si>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</si>
  <si>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</si>
  <si>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</si>
  <si>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</si>
  <si>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</si>
  <si>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</si>
  <si>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</si>
  <si>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</si>
  <si>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</si>
  <si>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</si>
  <si>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</si>
  <si>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</si>
  <si>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</si>
  <si>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</si>
  <si>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</si>
  <si>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</si>
  <si>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</si>
  <si>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</si>
  <si>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</si>
  <si>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</si>
  <si>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</si>
  <si>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</si>
  <si>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</si>
  <si>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</si>
  <si>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</si>
  <si>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</si>
  <si>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</si>
  <si>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</si>
  <si>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</si>
  <si>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</si>
  <si>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</si>
  <si>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</si>
  <si>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</si>
  <si>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</si>
  <si>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</si>
  <si>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</si>
  <si>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</si>
  <si>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</si>
  <si>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</si>
  <si>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</si>
  <si>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</si>
  <si>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</si>
  <si>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</si>
  <si>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</si>
  <si>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</si>
  <si>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</si>
  <si>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</si>
  <si>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</si>
  <si>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</si>
  <si>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</si>
  <si>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</si>
  <si>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</si>
  <si>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</si>
  <si>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</si>
  <si>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</si>
  <si>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</si>
  <si>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</si>
  <si>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</si>
  <si>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</si>
  <si>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</si>
  <si>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</si>
  <si>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</si>
  <si>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</si>
  <si>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</si>
  <si>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</si>
  <si>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</si>
  <si>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</si>
  <si>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</si>
  <si>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</si>
  <si>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</si>
  <si>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</si>
  <si>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</si>
  <si>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</si>
  <si>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</si>
  <si>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</si>
  <si>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</si>
  <si>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</si>
  <si>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</si>
  <si>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</si>
  <si>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</si>
  <si>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</si>
  <si>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</si>
  <si>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</si>
  <si>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</si>
  <si>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</si>
  <si>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</si>
  <si>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</si>
  <si>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</si>
  <si>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</si>
  <si>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</si>
  <si>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</si>
  <si>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</si>
  <si>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</si>
  <si>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</si>
  <si>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</si>
  <si>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</si>
  <si>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</si>
  <si>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</si>
  <si>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</si>
  <si>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</si>
  <si>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</si>
  <si>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</si>
  <si>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</si>
  <si>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</si>
  <si>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</si>
  <si>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</si>
  <si>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</si>
  <si>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</si>
  <si>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</si>
  <si>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</si>
  <si>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</si>
  <si>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</si>
  <si>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</si>
  <si>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</si>
  <si>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</si>
  <si>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</si>
  <si>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</si>
  <si>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</si>
  <si>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</si>
  <si>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</si>
  <si>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</si>
  <si>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</si>
  <si>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</si>
  <si>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</si>
  <si>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</si>
  <si>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</si>
  <si>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</si>
  <si>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</si>
  <si>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</si>
  <si>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</si>
  <si>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</si>
  <si>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</si>
  <si>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</si>
  <si>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</si>
  <si>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</si>
  <si>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</si>
  <si>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</si>
  <si>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</si>
  <si>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</si>
  <si>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</si>
  <si>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</si>
  <si>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</si>
  <si>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</si>
  <si>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</si>
  <si>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</si>
  <si>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</si>
  <si>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</si>
  <si>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</si>
  <si>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</si>
  <si>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</si>
  <si>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</si>
  <si>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</si>
  <si>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</si>
  <si>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</si>
  <si>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</si>
  <si>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</si>
  <si>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</si>
  <si>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</si>
  <si>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</si>
  <si>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</si>
  <si>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</si>
  <si>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</si>
  <si>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</si>
  <si>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</si>
  <si>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</si>
  <si>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</si>
  <si>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</si>
  <si>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</si>
  <si>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</si>
  <si>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</si>
  <si>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</si>
  <si>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</si>
  <si>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</si>
  <si>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</si>
  <si>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</si>
  <si>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</si>
  <si>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</si>
  <si>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</si>
  <si>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</si>
  <si>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</si>
  <si>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</si>
  <si>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</si>
  <si>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</si>
  <si>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</si>
  <si>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</si>
  <si>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</si>
  <si>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</si>
  <si>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</si>
  <si>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</si>
  <si>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</si>
  <si>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</si>
  <si>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</si>
  <si>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</si>
  <si>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</si>
  <si>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</si>
  <si>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</si>
  <si>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</si>
  <si>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</si>
  <si>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</si>
  <si>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</si>
  <si>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</si>
  <si>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</si>
  <si>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</si>
  <si>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</si>
  <si>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</si>
  <si>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</si>
  <si>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</si>
  <si>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</si>
  <si>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</si>
  <si>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</si>
  <si>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</si>
  <si>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</si>
  <si>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</si>
  <si>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</si>
  <si>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</si>
  <si>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</si>
  <si>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</si>
  <si>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</si>
  <si>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</si>
  <si>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</si>
  <si>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</si>
  <si>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</si>
  <si>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</si>
  <si>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</si>
  <si>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</si>
  <si>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</si>
  <si>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</si>
  <si>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</si>
  <si>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</si>
  <si>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</si>
  <si>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</si>
  <si>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</si>
  <si>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</si>
  <si>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</si>
  <si>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</si>
  <si>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</si>
  <si>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</si>
  <si>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</si>
  <si>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</si>
  <si>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</si>
  <si>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</si>
  <si>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</si>
  <si>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</si>
  <si>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</si>
  <si>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</si>
  <si>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</si>
  <si>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</si>
  <si>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</si>
  <si>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</si>
  <si>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</si>
  <si>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</si>
  <si>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</si>
  <si>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</si>
  <si>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</si>
  <si>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</si>
  <si>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</si>
  <si>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</si>
  <si>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</si>
  <si>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</si>
  <si>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</si>
  <si>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</si>
  <si>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</si>
  <si>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</si>
  <si>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</si>
  <si>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</si>
  <si>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</si>
  <si>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</si>
  <si>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</si>
  <si>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</si>
  <si>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</si>
  <si>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</si>
  <si>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</si>
  <si>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</si>
  <si>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</si>
  <si>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</si>
  <si>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</si>
  <si>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</si>
  <si>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</si>
  <si>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</si>
  <si>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</si>
  <si>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</si>
  <si>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</si>
  <si>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</si>
  <si>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</si>
  <si>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</si>
  <si>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</si>
  <si>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</si>
  <si>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</si>
  <si>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</si>
  <si>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</si>
  <si>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</si>
  <si>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</si>
  <si>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</si>
  <si>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</si>
  <si>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</si>
  <si>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</si>
  <si>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</si>
  <si>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</si>
  <si>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</si>
  <si>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</si>
  <si>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</si>
  <si>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</si>
  <si>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</si>
  <si>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</si>
  <si>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</si>
  <si>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</si>
  <si>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</si>
  <si>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</si>
  <si>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</si>
  <si>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</si>
  <si>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</si>
  <si>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</si>
  <si>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</si>
  <si>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</si>
  <si>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</si>
  <si>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</si>
  <si>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</si>
  <si>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</si>
  <si>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</si>
  <si>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</si>
  <si>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</si>
  <si>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</si>
  <si>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</si>
  <si>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</si>
  <si>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</si>
  <si>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</si>
  <si>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</si>
  <si>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</si>
  <si>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</si>
  <si>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</si>
  <si>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</si>
  <si>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</si>
  <si>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</si>
  <si>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</si>
  <si>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</si>
  <si>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</si>
  <si>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</si>
  <si>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</si>
  <si>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</si>
  <si>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</si>
  <si>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</si>
  <si>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</si>
  <si>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</si>
  <si>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</si>
  <si>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</si>
  <si>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</si>
  <si>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</si>
  <si>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</si>
  <si>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</si>
  <si>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</si>
  <si>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</si>
  <si>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</si>
  <si>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</si>
  <si>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</si>
  <si>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</si>
  <si>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</si>
  <si>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</si>
  <si>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</si>
  <si>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</si>
  <si>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</si>
  <si>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</si>
  <si>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</si>
  <si>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</si>
  <si>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</si>
  <si>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</si>
  <si>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</si>
  <si>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</si>
  <si>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</si>
  <si>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</si>
  <si>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</si>
  <si>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</si>
  <si>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</si>
  <si>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</si>
  <si>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</si>
  <si>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</si>
  <si>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</si>
  <si>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</si>
  <si>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</si>
  <si>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</si>
  <si>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</si>
  <si>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</si>
  <si>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</si>
  <si>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</si>
  <si>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</si>
  <si>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</si>
  <si>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</si>
  <si>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</si>
  <si>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</si>
  <si>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</si>
  <si>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</si>
  <si>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</si>
  <si>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</si>
  <si>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</si>
  <si>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</si>
  <si>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</si>
  <si>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</si>
  <si>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</si>
  <si>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</si>
  <si>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</si>
  <si>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</si>
  <si>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</si>
  <si>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</si>
  <si>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</si>
  <si>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</si>
  <si>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</si>
  <si>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</si>
  <si>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</si>
  <si>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</si>
  <si>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</si>
  <si>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</si>
  <si>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</si>
  <si>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</si>
  <si>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</si>
  <si>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</si>
  <si>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</si>
  <si>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</si>
  <si>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</si>
  <si>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</si>
  <si>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</si>
  <si>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</si>
  <si>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</si>
  <si>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</si>
  <si>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</si>
  <si>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</si>
  <si>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</si>
  <si>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</si>
  <si>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</si>
  <si>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</si>
  <si>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</si>
  <si>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</si>
  <si>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</si>
  <si>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</si>
  <si>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</si>
  <si>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</si>
  <si>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</si>
  <si>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</si>
  <si>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</si>
  <si>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</si>
  <si>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</si>
  <si>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</si>
  <si>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</si>
  <si>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</si>
  <si>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</si>
  <si>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</si>
  <si>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</si>
  <si>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</si>
  <si>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</si>
  <si>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</si>
  <si>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</si>
  <si>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</si>
  <si>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</si>
  <si>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</si>
  <si>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</si>
  <si>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</si>
  <si>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</si>
  <si>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</si>
  <si>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</si>
  <si>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</si>
  <si>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</si>
  <si>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</si>
  <si>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</si>
  <si>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</si>
  <si>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</si>
  <si>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</si>
  <si>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</si>
  <si>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</si>
  <si>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</si>
  <si>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</si>
  <si>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</si>
  <si>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</si>
  <si>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</si>
  <si>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</si>
  <si>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</si>
  <si>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</si>
  <si>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</si>
  <si>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</si>
  <si>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</si>
  <si>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</si>
  <si>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</si>
  <si>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</si>
  <si>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</si>
  <si>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</si>
  <si>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</si>
  <si>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</si>
  <si>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</si>
  <si>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</si>
  <si>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</si>
  <si>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</si>
  <si>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</si>
  <si>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</si>
  <si>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</si>
  <si>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</si>
  <si>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</si>
  <si>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</si>
  <si>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</si>
  <si>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</si>
  <si>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</si>
  <si>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</si>
  <si>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</si>
  <si>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</si>
  <si>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</si>
  <si>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</si>
  <si>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</si>
  <si>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</si>
  <si>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</si>
  <si>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</si>
  <si>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</si>
  <si>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</si>
  <si>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</si>
  <si>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</si>
  <si>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</si>
  <si>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</si>
  <si>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</si>
  <si>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</si>
  <si>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</si>
  <si>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</si>
  <si>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</si>
  <si>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</si>
  <si>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</si>
  <si>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</si>
  <si>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</si>
  <si>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</si>
  <si>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</si>
  <si>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</si>
  <si>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</si>
  <si>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</si>
  <si>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</si>
  <si>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</si>
  <si>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</si>
  <si>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</si>
  <si>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</si>
  <si>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</si>
  <si>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</si>
  <si>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</si>
  <si>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</si>
  <si>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</si>
  <si>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</si>
  <si>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</si>
  <si>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</si>
  <si>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</si>
  <si>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</si>
  <si>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</si>
  <si>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</si>
  <si>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</si>
  <si>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</si>
  <si>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</si>
  <si>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</si>
  <si>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</si>
  <si>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</si>
  <si>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</si>
  <si>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</si>
  <si>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</si>
  <si>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</si>
  <si>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</si>
  <si>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</si>
  <si>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</si>
  <si>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</si>
  <si>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</si>
  <si>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</si>
  <si>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</si>
  <si>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</si>
  <si>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</si>
  <si>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</si>
  <si>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</si>
  <si>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</si>
  <si>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</si>
  <si>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</si>
  <si>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</si>
  <si>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</si>
  <si>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</si>
  <si>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</si>
  <si>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</si>
  <si>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</si>
  <si>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</si>
  <si>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</si>
  <si>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</si>
  <si>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</si>
  <si>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</si>
  <si>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</si>
  <si>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</si>
  <si>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</si>
  <si>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</si>
  <si>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</si>
  <si>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</si>
  <si>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</si>
  <si>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</si>
  <si>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</si>
  <si>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</si>
  <si>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</si>
  <si>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</si>
  <si>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</si>
  <si>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</si>
  <si>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</si>
  <si>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</si>
  <si>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</si>
  <si>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</si>
  <si>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</si>
  <si>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</si>
  <si>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</si>
  <si>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</si>
  <si>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</si>
  <si>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</si>
  <si>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</si>
  <si>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</si>
  <si>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</si>
  <si>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</si>
  <si>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</si>
  <si>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</si>
  <si>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</si>
  <si>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</si>
  <si>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</si>
  <si>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</si>
  <si>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</si>
  <si>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</si>
  <si>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</si>
  <si>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</si>
  <si>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</si>
  <si>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</si>
  <si>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</si>
  <si>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</si>
  <si>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</si>
  <si>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</si>
  <si>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</si>
  <si>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</si>
  <si>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</si>
  <si>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</si>
  <si>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</si>
  <si>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</si>
  <si>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</si>
  <si>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</si>
  <si>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</si>
  <si>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</si>
  <si>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</si>
  <si>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</si>
  <si>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</si>
  <si>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</si>
  <si>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</si>
  <si>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</si>
  <si>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</si>
  <si>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</si>
  <si>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</si>
  <si>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</si>
  <si>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</si>
  <si>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</si>
  <si>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</si>
  <si>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</si>
  <si>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</si>
  <si>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</si>
  <si>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</si>
  <si>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</si>
  <si>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</si>
  <si>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</si>
  <si>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</si>
  <si>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</si>
  <si>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</si>
  <si>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</si>
  <si>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</si>
  <si>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</si>
  <si>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</si>
  <si>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</si>
  <si>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</si>
  <si>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</si>
  <si>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</si>
  <si>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</si>
  <si>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</si>
  <si>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</si>
  <si>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</si>
  <si>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</si>
  <si>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</si>
  <si>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</si>
  <si>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</si>
  <si>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</si>
  <si>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</si>
  <si>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</si>
  <si>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</si>
  <si>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</si>
  <si>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</si>
  <si>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</si>
  <si>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</si>
  <si>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</si>
  <si>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</si>
  <si>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</si>
  <si>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</si>
  <si>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</si>
  <si>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</si>
  <si>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</si>
  <si>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</si>
  <si>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</si>
  <si>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</si>
  <si>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</si>
  <si>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</si>
  <si>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</si>
  <si>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</si>
  <si>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</si>
  <si>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</si>
  <si>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</si>
  <si>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</si>
  <si>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</si>
  <si>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</si>
  <si>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</si>
  <si>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</si>
  <si>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</si>
  <si>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</si>
  <si>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</si>
  <si>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</si>
  <si>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</si>
  <si>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</si>
  <si>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</si>
  <si>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</si>
  <si>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</si>
  <si>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</si>
  <si>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</si>
  <si>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</si>
  <si>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</si>
  <si>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</si>
  <si>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</si>
  <si>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</si>
  <si>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</si>
  <si>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</si>
  <si>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</si>
  <si>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</si>
  <si>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</si>
  <si>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</si>
  <si>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</si>
  <si>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</si>
  <si>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</si>
  <si>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</si>
  <si>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</si>
  <si>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</si>
  <si>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</si>
  <si>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</si>
  <si>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</si>
  <si>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</si>
  <si>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</si>
  <si>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</si>
  <si>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</si>
  <si>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</si>
  <si>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</si>
  <si>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</si>
  <si>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</si>
  <si>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</si>
  <si>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</si>
  <si>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</si>
  <si>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</si>
  <si>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</si>
  <si>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</si>
  <si>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</si>
  <si>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</si>
  <si>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</si>
  <si>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</si>
  <si>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</si>
  <si>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</si>
  <si>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</si>
  <si>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</si>
  <si>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</si>
  <si>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</si>
  <si>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</si>
  <si>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</si>
  <si>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</si>
  <si>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</si>
  <si>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</si>
  <si>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</si>
  <si>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</si>
  <si>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</si>
  <si>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</si>
  <si>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</si>
  <si>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</si>
  <si>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</si>
  <si>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</si>
  <si>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</si>
  <si>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</si>
  <si>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</si>
  <si>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</si>
  <si>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</si>
  <si>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</si>
  <si>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</si>
  <si>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</si>
  <si>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</si>
  <si>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</si>
  <si>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</si>
  <si>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</si>
  <si>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</si>
  <si>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</si>
  <si>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</si>
  <si>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</si>
  <si>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</si>
  <si>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</si>
  <si>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</si>
  <si>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</si>
  <si>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</si>
  <si>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</si>
  <si>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</si>
  <si>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</si>
  <si>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</si>
  <si>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</si>
  <si>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</si>
  <si>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</si>
  <si>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</si>
  <si>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</si>
  <si>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</si>
  <si>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</si>
  <si>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</si>
  <si>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</si>
  <si>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</si>
  <si>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</si>
  <si>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</si>
  <si>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</si>
  <si>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</si>
  <si>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</si>
  <si>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</si>
  <si>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</si>
  <si>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</si>
  <si>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</si>
  <si>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</si>
  <si>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</si>
  <si>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</si>
  <si>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</si>
  <si>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</si>
  <si>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</si>
  <si>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</si>
  <si>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</si>
  <si>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</si>
  <si>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</si>
  <si>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</si>
  <si>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</si>
  <si>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</si>
  <si>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</si>
  <si>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</si>
  <si>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</si>
  <si>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</si>
  <si>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</si>
  <si>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</si>
  <si>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</si>
  <si>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</si>
  <si>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</si>
  <si>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</si>
  <si>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</si>
  <si>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</si>
  <si>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</si>
  <si>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</si>
  <si>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</si>
  <si>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</si>
  <si>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</si>
  <si>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</si>
  <si>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</si>
  <si>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</si>
  <si>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</si>
  <si>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</si>
  <si>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</si>
  <si>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</si>
  <si>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</si>
  <si>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</si>
  <si>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</si>
  <si>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</si>
  <si>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</si>
  <si>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</si>
  <si>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</si>
  <si>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</si>
  <si>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</si>
  <si>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</si>
  <si>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</si>
  <si>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</si>
  <si>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</si>
  <si>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</si>
  <si>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</si>
  <si>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</si>
  <si>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</si>
  <si>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</si>
  <si>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</si>
  <si>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</si>
  <si>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</si>
  <si>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</si>
  <si>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</si>
  <si>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</si>
  <si>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</si>
  <si>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</si>
  <si>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</si>
  <si>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</si>
  <si>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</si>
  <si>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</si>
  <si>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</si>
  <si>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</si>
  <si>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</si>
  <si>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</si>
  <si>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</si>
  <si>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</si>
  <si>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</si>
  <si>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</si>
  <si>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</si>
  <si>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</si>
  <si>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</si>
  <si>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</si>
  <si>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</si>
  <si>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</si>
  <si>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</si>
  <si>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</si>
  <si>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</si>
  <si>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</si>
  <si>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</si>
  <si>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</si>
  <si>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</si>
  <si>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</si>
  <si>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</si>
  <si>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</si>
  <si>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</si>
  <si>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</si>
  <si>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</si>
  <si>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</si>
  <si>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</si>
  <si>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</si>
  <si>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</si>
  <si>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</si>
  <si>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</si>
  <si>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</si>
  <si>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</si>
  <si>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</si>
  <si>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</si>
  <si>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</si>
  <si>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</si>
  <si>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</si>
  <si>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</si>
  <si>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</si>
  <si>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</si>
  <si>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</si>
  <si>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</si>
  <si>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</si>
  <si>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</si>
  <si>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</si>
  <si>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</si>
  <si>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</si>
  <si>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</si>
  <si>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</si>
  <si>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</si>
  <si>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</si>
  <si>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</si>
  <si>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</si>
  <si>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</si>
  <si>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</si>
  <si>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</si>
  <si>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</si>
  <si>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</si>
  <si>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</si>
  <si>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</si>
  <si>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</si>
  <si>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</si>
  <si>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</si>
  <si>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</si>
  <si>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</si>
  <si>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</si>
  <si>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</si>
  <si>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</si>
  <si>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</si>
  <si>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</si>
  <si>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</si>
  <si>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</si>
  <si>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</si>
  <si>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</si>
  <si>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</si>
  <si>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</si>
  <si>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</si>
  <si>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</si>
  <si>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</si>
  <si>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</si>
  <si>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</si>
  <si>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</si>
  <si>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</si>
  <si>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</si>
  <si>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</si>
  <si>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</si>
  <si>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</si>
  <si>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</si>
  <si>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</si>
  <si>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</si>
  <si>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</si>
  <si>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</si>
  <si>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</si>
  <si>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</si>
  <si>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</si>
  <si>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</si>
  <si>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</si>
  <si>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</si>
  <si>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</si>
  <si>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</si>
  <si>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</si>
  <si>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</si>
  <si>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</si>
  <si>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</si>
  <si>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</si>
  <si>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</si>
  <si>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</si>
  <si>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</si>
  <si>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</si>
  <si>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</si>
  <si>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</si>
  <si>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</si>
  <si>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</si>
  <si>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</si>
  <si>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</si>
  <si>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</si>
  <si>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</si>
  <si>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</si>
  <si>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</si>
  <si>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</si>
  <si>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</si>
  <si>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</si>
  <si>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</si>
  <si>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</si>
  <si>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</si>
  <si>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</si>
  <si>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</si>
  <si>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</si>
  <si>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</si>
  <si>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</si>
  <si>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</si>
  <si>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</si>
  <si>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</si>
  <si>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</si>
  <si>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</si>
  <si>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</si>
  <si>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</si>
  <si>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</si>
  <si>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</si>
  <si>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</si>
  <si>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</si>
  <si>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</si>
  <si>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</si>
  <si>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</si>
  <si>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</si>
  <si>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</si>
  <si>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</si>
  <si>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</si>
  <si>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</si>
  <si>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</si>
  <si>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</si>
  <si>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</si>
  <si>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</si>
  <si>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</si>
  <si>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</si>
  <si>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</si>
  <si>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</si>
  <si>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</si>
  <si>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</si>
  <si>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</si>
  <si>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</si>
  <si>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</si>
  <si>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</si>
  <si>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</si>
  <si>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</si>
  <si>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</si>
  <si>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</si>
  <si>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</si>
  <si>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</si>
  <si>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</si>
  <si>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</si>
  <si>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</si>
  <si>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</si>
  <si>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</si>
  <si>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</si>
  <si>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</si>
  <si>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</si>
  <si>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</si>
  <si>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</si>
  <si>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</si>
  <si>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</si>
  <si>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</si>
  <si>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</si>
  <si>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</si>
  <si>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</si>
  <si>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</si>
  <si>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</si>
  <si>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</si>
  <si>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</si>
  <si>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</si>
  <si>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</si>
  <si>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</si>
  <si>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</si>
  <si>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</si>
  <si>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</si>
  <si>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</si>
  <si>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</si>
  <si>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</si>
  <si>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</si>
  <si>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</si>
  <si>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</si>
  <si>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</si>
  <si>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</si>
  <si>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</si>
  <si>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</si>
  <si>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</si>
  <si>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</si>
  <si>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</si>
  <si>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</si>
  <si>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</si>
  <si>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</si>
  <si>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</si>
  <si>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</si>
  <si>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</si>
  <si>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</si>
  <si>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</si>
  <si>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</si>
  <si>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</si>
  <si>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</si>
  <si>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</si>
  <si>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</si>
  <si>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</si>
  <si>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</si>
  <si>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</si>
  <si>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</si>
  <si>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</si>
  <si>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</si>
  <si>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</si>
  <si>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</si>
  <si>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</si>
  <si>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</si>
  <si>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</si>
  <si>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</si>
  <si>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</si>
  <si>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</si>
  <si>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</si>
  <si>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</si>
  <si>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</si>
  <si>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</si>
  <si>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</si>
  <si>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</si>
  <si>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</si>
  <si>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</si>
  <si>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</si>
  <si>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</si>
  <si>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</si>
  <si>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</si>
  <si>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</si>
  <si>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</si>
  <si>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</si>
  <si>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</si>
  <si>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</si>
  <si>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</si>
  <si>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</si>
  <si>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</si>
  <si>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</si>
  <si>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</si>
  <si>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</si>
  <si>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</si>
  <si>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</si>
  <si>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</si>
  <si>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</si>
  <si>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</si>
  <si>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</si>
  <si>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</si>
  <si>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</si>
  <si>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</si>
  <si>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</si>
  <si>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</si>
  <si>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</si>
  <si>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</si>
  <si>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</si>
  <si>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</si>
  <si>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</si>
  <si>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</si>
  <si>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</si>
  <si>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</si>
  <si>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</si>
  <si>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</si>
  <si>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</si>
  <si>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</si>
  <si>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</si>
  <si>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</si>
  <si>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</si>
  <si>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</si>
  <si>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</si>
  <si>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</si>
  <si>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</si>
  <si>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</si>
  <si>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</si>
  <si>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</si>
  <si>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</si>
  <si>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</si>
  <si>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</si>
  <si>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</si>
  <si>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</si>
  <si>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</si>
  <si>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</si>
  <si>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</si>
  <si>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</si>
  <si>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</si>
  <si>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</si>
  <si>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</si>
  <si>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</si>
  <si>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</si>
  <si>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</si>
  <si>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</si>
  <si>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</si>
  <si>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</si>
  <si>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</si>
  <si>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</si>
  <si>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</si>
  <si>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</si>
  <si>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</si>
  <si>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</si>
  <si>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</si>
  <si>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</si>
  <si>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</si>
  <si>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</si>
  <si>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</si>
  <si>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</si>
  <si>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</si>
  <si>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</si>
  <si>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</si>
  <si>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</si>
  <si>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</si>
  <si>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</si>
  <si>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</si>
  <si>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</si>
  <si>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</si>
  <si>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</si>
  <si>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</si>
  <si>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</si>
  <si>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</si>
  <si>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</si>
  <si>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</si>
  <si>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</si>
  <si>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</si>
  <si>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</si>
  <si>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</si>
  <si>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</si>
  <si>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</si>
  <si>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</si>
  <si>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</si>
  <si>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</si>
  <si>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</si>
  <si>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</si>
  <si>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</si>
  <si>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</si>
  <si>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</si>
  <si>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</si>
  <si>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</si>
  <si>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</si>
  <si>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</si>
  <si>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</si>
  <si>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</si>
  <si>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</si>
  <si>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</si>
  <si>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</si>
  <si>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</si>
  <si>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</si>
  <si>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</si>
  <si>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</si>
  <si>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</si>
  <si>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</si>
  <si>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</si>
  <si>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</si>
  <si>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</si>
  <si>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</si>
  <si>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</si>
  <si>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</si>
  <si>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</si>
  <si>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</si>
  <si>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</si>
  <si>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</si>
  <si>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</si>
  <si>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</si>
  <si>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</si>
  <si>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</si>
  <si>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</si>
  <si>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</si>
  <si>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</si>
  <si>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</si>
  <si>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</si>
  <si>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</si>
  <si>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</si>
  <si>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</si>
  <si>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</si>
  <si>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</si>
  <si>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</si>
  <si>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</si>
  <si>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</si>
  <si>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</si>
  <si>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</si>
  <si>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</si>
  <si>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</si>
  <si>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</si>
  <si>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</si>
  <si>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</si>
  <si>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</si>
  <si>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</si>
  <si>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</si>
  <si>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</si>
  <si>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</si>
  <si>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</si>
  <si>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</si>
  <si>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</si>
  <si>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</si>
  <si>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</si>
  <si>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</si>
  <si>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</si>
  <si>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</si>
  <si>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</si>
  <si>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</si>
  <si>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</si>
  <si>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</si>
  <si>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</si>
  <si>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</si>
  <si>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</si>
  <si>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</si>
  <si>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</si>
  <si>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</si>
  <si>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</si>
  <si>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</si>
  <si>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</si>
  <si>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</si>
  <si>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</si>
  <si>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</si>
  <si>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</si>
  <si>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</si>
  <si>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</si>
  <si>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</si>
  <si>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</si>
  <si>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</si>
  <si>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</si>
  <si>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</si>
  <si>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</si>
  <si>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</si>
  <si>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</si>
  <si>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</si>
  <si>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</si>
  <si>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</si>
  <si>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</si>
  <si>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</si>
  <si>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</si>
  <si>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</si>
  <si>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</si>
  <si>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</si>
  <si>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</si>
  <si>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</si>
  <si>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</si>
  <si>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</si>
  <si>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</si>
  <si>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</si>
  <si>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</si>
  <si>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</si>
  <si>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</si>
  <si>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</si>
  <si>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</si>
  <si>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</si>
  <si>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</si>
  <si>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</si>
  <si>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</si>
  <si>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</si>
  <si>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</si>
  <si>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</si>
  <si>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</si>
  <si>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</si>
  <si>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</si>
  <si>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</si>
  <si>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</si>
  <si>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</si>
  <si>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</si>
  <si>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</si>
  <si>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</si>
  <si>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</si>
  <si>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</si>
  <si>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</si>
  <si>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</si>
  <si>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</si>
  <si>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</si>
  <si>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</si>
  <si>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</si>
  <si>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</si>
  <si>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</si>
  <si>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</si>
  <si>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</si>
  <si>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</si>
  <si>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</si>
  <si>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</si>
  <si>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</si>
  <si>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</si>
  <si>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</si>
  <si>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</si>
  <si>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</si>
  <si>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</si>
  <si>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</si>
  <si>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</si>
  <si>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</si>
  <si>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</si>
  <si>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</si>
  <si>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</si>
  <si>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</si>
  <si>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</si>
  <si>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</si>
  <si>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</si>
  <si>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</si>
  <si>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</si>
  <si>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</si>
  <si>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</si>
  <si>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</si>
  <si>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</si>
  <si>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</si>
  <si>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</si>
  <si>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</si>
  <si>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</si>
  <si>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</si>
  <si>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</si>
  <si>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</si>
  <si>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</si>
  <si>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</si>
  <si>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</si>
  <si>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</si>
  <si>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</si>
  <si>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</si>
  <si>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</si>
  <si>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</si>
  <si>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</si>
  <si>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</si>
  <si>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</si>
  <si>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</si>
  <si>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</si>
  <si>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</si>
  <si>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</si>
  <si>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</si>
  <si>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</si>
  <si>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</si>
  <si>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</si>
  <si>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</si>
  <si>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</si>
  <si>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</si>
  <si>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</si>
  <si>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</si>
  <si>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</si>
  <si>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</si>
  <si>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</si>
  <si>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</si>
  <si>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</si>
  <si>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</si>
  <si>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</si>
  <si>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</si>
  <si>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</si>
  <si>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</si>
  <si>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</si>
  <si>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</si>
  <si>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</si>
  <si>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</si>
  <si>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</si>
  <si>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</si>
  <si>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</si>
  <si>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</si>
  <si>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</si>
  <si>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</si>
  <si>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</si>
  <si>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</si>
  <si>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</si>
  <si>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</si>
  <si>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</si>
  <si>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</si>
  <si>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</si>
  <si>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</si>
  <si>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</si>
  <si>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</si>
  <si>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</si>
  <si>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</si>
  <si>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</si>
  <si>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</si>
  <si>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</si>
  <si>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</si>
  <si>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</si>
  <si>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</si>
  <si>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</si>
  <si>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</si>
  <si>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</si>
  <si>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</si>
  <si>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</si>
  <si>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</si>
  <si>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</si>
  <si>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</si>
  <si>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</si>
  <si>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</si>
  <si>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</si>
  <si>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</si>
  <si>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</si>
  <si>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</si>
  <si>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</si>
  <si>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</si>
  <si>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</si>
  <si>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</si>
  <si>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</si>
  <si>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</si>
  <si>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</si>
  <si>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</si>
  <si>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</si>
  <si>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</si>
  <si>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</si>
  <si>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</si>
  <si>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</si>
  <si>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</si>
  <si>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</si>
  <si>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</si>
  <si>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</si>
  <si>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</si>
  <si>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</si>
  <si>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</si>
  <si>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</si>
  <si>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</si>
  <si>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</si>
  <si>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</si>
  <si>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</si>
  <si>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</si>
  <si>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</si>
  <si>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</si>
  <si>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</si>
  <si>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</si>
  <si>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</si>
  <si>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</si>
  <si>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</si>
  <si>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</si>
  <si>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</si>
  <si>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</si>
  <si>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</si>
  <si>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</si>
  <si>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</si>
  <si>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</si>
  <si>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</si>
  <si>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</si>
  <si>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</si>
  <si>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</si>
  <si>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</si>
  <si>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</si>
  <si>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</si>
  <si>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</si>
  <si>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</si>
  <si>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</si>
  <si>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</si>
  <si>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</si>
  <si>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</si>
  <si>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</si>
  <si>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</si>
  <si>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</si>
  <si>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</si>
  <si>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</si>
  <si>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</si>
  <si>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</si>
  <si>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</si>
  <si>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</si>
  <si>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</si>
  <si>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</si>
  <si>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</si>
  <si>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</si>
  <si>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</si>
  <si>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</si>
  <si>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</si>
  <si>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</si>
  <si>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</si>
  <si>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</si>
  <si>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</si>
  <si>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</si>
  <si>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</si>
  <si>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</si>
  <si>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</si>
  <si>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</si>
  <si>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</si>
  <si>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</si>
  <si>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</si>
  <si>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</si>
  <si>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</si>
  <si>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</si>
  <si>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</si>
  <si>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</si>
  <si>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</si>
  <si>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</si>
  <si>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</si>
  <si>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</si>
  <si>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</si>
  <si>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</si>
  <si>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</si>
  <si>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</si>
  <si>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</si>
  <si>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</si>
  <si>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</si>
  <si>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</si>
  <si>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</si>
  <si>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</si>
  <si>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</si>
  <si>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</si>
  <si>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</si>
  <si>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</si>
  <si>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</si>
  <si>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</si>
  <si>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</si>
  <si>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</si>
  <si>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</si>
  <si>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</si>
  <si>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</si>
  <si>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</si>
  <si>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</si>
  <si>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</si>
  <si>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</si>
  <si>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</si>
  <si>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</si>
  <si>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</si>
  <si>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</si>
  <si>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</si>
  <si>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</si>
  <si>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</si>
  <si>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</si>
  <si>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</si>
  <si>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</si>
  <si>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</si>
  <si>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</si>
  <si>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</si>
  <si>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</si>
  <si>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</si>
  <si>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</si>
  <si>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</si>
  <si>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</si>
  <si>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</si>
  <si>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</si>
  <si>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</si>
  <si>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</si>
  <si>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</si>
  <si>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</si>
  <si>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</si>
  <si>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</si>
  <si>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</si>
  <si>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</si>
  <si>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</si>
  <si>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</si>
  <si>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</si>
  <si>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</si>
  <si>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</si>
  <si>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</si>
  <si>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</si>
  <si>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</si>
  <si>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</si>
  <si>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</si>
  <si>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</si>
  <si>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</si>
  <si>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</si>
  <si>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</si>
  <si>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</si>
  <si>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</si>
  <si>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</si>
  <si>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</si>
  <si>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</si>
  <si>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</si>
  <si>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</si>
  <si>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</si>
  <si>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</si>
  <si>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</si>
  <si>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</si>
  <si>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</si>
  <si>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</si>
  <si>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</si>
  <si>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</si>
  <si>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</si>
  <si>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</si>
  <si>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</si>
  <si>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</si>
  <si>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</si>
  <si>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</si>
  <si>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</si>
  <si>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</si>
  <si>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</si>
  <si>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</si>
  <si>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</si>
  <si>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</si>
  <si>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</si>
  <si>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</si>
  <si>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</si>
  <si>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</si>
  <si>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</si>
  <si>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</si>
  <si>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</si>
  <si>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</si>
  <si>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</si>
  <si>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</si>
  <si>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</si>
  <si>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</si>
  <si>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</si>
  <si>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</si>
  <si>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</si>
  <si>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</si>
  <si>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</si>
  <si>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</si>
  <si>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</si>
  <si>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</si>
  <si>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</si>
  <si>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</si>
  <si>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</si>
  <si>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</si>
  <si>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</si>
  <si>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</si>
  <si>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</si>
  <si>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</si>
  <si>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</si>
  <si>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</si>
  <si>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</si>
  <si>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</si>
  <si>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</si>
  <si>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</si>
  <si>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</si>
  <si>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</si>
  <si>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</si>
  <si>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</si>
  <si>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</si>
  <si>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</si>
  <si>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</si>
  <si>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</si>
  <si>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</si>
  <si>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</si>
  <si>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</si>
  <si>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</si>
  <si>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</si>
  <si>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</si>
  <si>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</si>
  <si>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</si>
  <si>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</si>
  <si>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</si>
  <si>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</si>
  <si>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</si>
  <si>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</si>
  <si>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</si>
  <si>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</si>
  <si>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</si>
  <si>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</si>
  <si>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</si>
  <si>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</si>
  <si>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</si>
  <si>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</si>
  <si>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</si>
  <si>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</si>
  <si>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</si>
  <si>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</si>
  <si>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</si>
  <si>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</si>
  <si>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</si>
  <si>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</si>
  <si>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</si>
  <si>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</si>
  <si>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</si>
  <si>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</si>
  <si>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</si>
  <si>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</si>
  <si>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</si>
  <si>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</si>
  <si>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</si>
  <si>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</si>
  <si>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</si>
  <si>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</si>
  <si>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</si>
  <si>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</si>
  <si>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</si>
  <si>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</si>
  <si>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</si>
  <si>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</si>
  <si>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</si>
  <si>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</si>
  <si>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</si>
  <si>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</si>
  <si>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</si>
  <si>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</si>
  <si>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</si>
  <si>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</si>
  <si>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</si>
  <si>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</si>
  <si>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</si>
  <si>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</si>
  <si>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</si>
  <si>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</si>
  <si>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</si>
  <si>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</si>
  <si>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</si>
  <si>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</si>
  <si>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</si>
  <si>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</si>
  <si>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</si>
  <si>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</si>
  <si>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</si>
  <si>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</si>
  <si>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</si>
  <si>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</si>
  <si>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</si>
  <si>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</si>
  <si>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</si>
  <si>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</si>
  <si>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</si>
  <si>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</si>
  <si>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</si>
  <si>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</si>
  <si>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</si>
  <si>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</si>
  <si>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</si>
  <si>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</si>
  <si>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</si>
  <si>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</si>
  <si>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</si>
  <si>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</si>
  <si>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</si>
  <si>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</si>
  <si>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</si>
  <si>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</si>
  <si>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</si>
  <si>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</si>
  <si>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</si>
  <si>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</si>
  <si>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</si>
  <si>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</si>
  <si>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</si>
  <si>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</si>
  <si>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</si>
  <si>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</si>
  <si>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</si>
  <si>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</si>
  <si>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</si>
  <si>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</si>
  <si>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</si>
  <si>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</si>
  <si>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</si>
  <si>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</si>
  <si>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</si>
  <si>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</si>
  <si>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</si>
  <si>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</si>
  <si>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</si>
  <si>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</si>
  <si>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</si>
  <si>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</si>
  <si>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</si>
  <si>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</si>
  <si>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</si>
  <si>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</si>
  <si>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</si>
  <si>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</si>
  <si>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</si>
  <si>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</si>
  <si>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</si>
  <si>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</si>
  <si>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</si>
  <si>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</si>
  <si>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</si>
  <si>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</si>
  <si>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</si>
  <si>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</si>
  <si>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</si>
  <si>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</si>
  <si>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</si>
  <si>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</si>
  <si>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</si>
  <si>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</si>
  <si>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</si>
  <si>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</si>
  <si>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</si>
  <si>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</si>
  <si>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</si>
  <si>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</si>
  <si>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</si>
  <si>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</si>
  <si>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</si>
  <si>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</si>
  <si>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</si>
  <si>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</si>
  <si>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</si>
  <si>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</si>
  <si>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</si>
  <si>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</si>
  <si>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</si>
  <si>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</si>
  <si>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</si>
  <si>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</si>
  <si>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</si>
  <si>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</si>
  <si>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</si>
  <si>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</si>
  <si>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</si>
  <si>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</si>
  <si>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</si>
  <si>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</si>
  <si>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</si>
  <si>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</si>
  <si>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</si>
  <si>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</si>
  <si>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</si>
  <si>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</si>
  <si>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</si>
  <si>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</si>
  <si>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</si>
  <si>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</si>
  <si>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</si>
  <si>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</si>
  <si>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</si>
  <si>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</si>
  <si>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</si>
  <si>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</si>
  <si>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</si>
  <si>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</si>
  <si>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</si>
  <si>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</si>
  <si>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</si>
  <si>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</si>
  <si>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</si>
  <si>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</si>
  <si>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</si>
  <si>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</si>
  <si>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</si>
  <si>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</si>
  <si>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</si>
  <si>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</si>
  <si>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</si>
  <si>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</si>
  <si>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</si>
  <si>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</si>
  <si>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</si>
  <si>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</si>
  <si>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</si>
  <si>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</si>
  <si>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</si>
  <si>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</si>
  <si>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</si>
  <si>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</si>
  <si>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</si>
  <si>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</si>
  <si>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</si>
  <si>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</si>
  <si>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</si>
  <si>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</si>
  <si>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</si>
  <si>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</si>
  <si>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</si>
  <si>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</si>
  <si>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</si>
  <si>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</si>
  <si>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</si>
  <si>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</si>
  <si>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</si>
  <si>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</si>
  <si>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</si>
  <si>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</si>
  <si>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</si>
  <si>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</si>
  <si>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</si>
  <si>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</si>
  <si>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</si>
  <si>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</si>
  <si>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</si>
  <si>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</si>
  <si>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</si>
  <si>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</si>
  <si>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</si>
  <si>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</si>
  <si>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</si>
  <si>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</si>
  <si>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</si>
  <si>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</si>
  <si>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</si>
  <si>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</si>
  <si>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</si>
  <si>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</si>
  <si>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</si>
  <si>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</si>
  <si>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</si>
  <si>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</si>
  <si>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</si>
  <si>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</si>
  <si>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</si>
  <si>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</si>
  <si>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</si>
  <si>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</si>
  <si>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</si>
  <si>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</si>
  <si>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</si>
  <si>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</si>
  <si>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</si>
  <si>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</si>
  <si>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</si>
  <si>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</si>
  <si>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</si>
  <si>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</si>
  <si>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</si>
  <si>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</si>
  <si>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</si>
  <si>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</si>
  <si>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</si>
  <si>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</si>
  <si>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</si>
  <si>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</si>
  <si>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</si>
  <si>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</si>
  <si>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</si>
  <si>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</si>
  <si>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</si>
  <si>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</si>
  <si>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</si>
  <si>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</si>
  <si>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</si>
  <si>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</si>
  <si>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</si>
  <si>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</si>
  <si>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</si>
  <si>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</si>
  <si>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</si>
  <si>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</si>
  <si>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</si>
  <si>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</si>
  <si>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</si>
  <si>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</si>
  <si>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</si>
  <si>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</si>
  <si>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</si>
  <si>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</si>
  <si>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</si>
  <si>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</si>
  <si>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</si>
  <si>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</si>
  <si>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</si>
  <si>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</si>
  <si>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</si>
  <si>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</si>
  <si>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</si>
  <si>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</si>
  <si>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</si>
  <si>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</si>
  <si>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</si>
  <si>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</si>
  <si>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</si>
  <si>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</si>
  <si>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</si>
  <si>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</si>
  <si>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</si>
  <si>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</si>
  <si>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</si>
  <si>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</si>
  <si>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</si>
  <si>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</si>
  <si>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</si>
  <si>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</si>
  <si>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</si>
  <si>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</si>
  <si>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</si>
  <si>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</si>
  <si>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</si>
  <si>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</si>
  <si>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</si>
  <si>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</si>
  <si>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</si>
  <si>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</si>
  <si>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</si>
  <si>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</si>
  <si>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</si>
  <si>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</si>
  <si>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</si>
  <si>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</si>
  <si>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</si>
  <si>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</si>
  <si>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</si>
  <si>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</si>
  <si>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</si>
  <si>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</si>
  <si>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</si>
  <si>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</si>
  <si>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</si>
  <si>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</si>
  <si>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</si>
  <si>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</si>
  <si>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</si>
  <si>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</si>
  <si>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</si>
  <si>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</si>
  <si>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</si>
  <si>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</si>
  <si>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</si>
  <si>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</si>
  <si>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</si>
  <si>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</si>
  <si>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</si>
  <si>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</si>
  <si>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</si>
  <si>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</si>
  <si>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</si>
  <si>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</si>
  <si>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</si>
  <si>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</si>
  <si>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</si>
  <si>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</si>
  <si>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</si>
  <si>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</si>
  <si>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</si>
  <si>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</si>
  <si>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</si>
  <si>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</si>
  <si>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</si>
  <si>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</si>
  <si>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</si>
  <si>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</si>
  <si>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</si>
  <si>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</si>
  <si>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</si>
  <si>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</si>
  <si>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</si>
  <si>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</si>
  <si>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</si>
  <si>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</si>
  <si>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</si>
  <si>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</si>
  <si>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</si>
  <si>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</si>
  <si>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</si>
  <si>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</si>
  <si>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</si>
  <si>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</si>
  <si>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</si>
  <si>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</si>
  <si>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</si>
  <si>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</si>
  <si>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</si>
  <si>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</si>
  <si>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</si>
  <si>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</si>
  <si>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</si>
  <si>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</si>
  <si>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</si>
  <si>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</si>
  <si>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</si>
  <si>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</si>
  <si>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</si>
  <si>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</si>
  <si>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</si>
  <si>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</si>
  <si>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</si>
  <si>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</si>
  <si>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</si>
  <si>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</si>
  <si>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</si>
  <si>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</si>
  <si>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</si>
  <si>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</si>
  <si>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</si>
  <si>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</si>
  <si>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</si>
  <si>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</si>
  <si>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</si>
  <si>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</si>
  <si>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</si>
  <si>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</si>
  <si>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</si>
  <si>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</si>
  <si>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</si>
  <si>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</si>
  <si>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</si>
  <si>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</si>
  <si>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</si>
  <si>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</si>
  <si>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</si>
  <si>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</si>
  <si>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</si>
  <si>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</si>
  <si>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</si>
  <si>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</si>
  <si>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</si>
  <si>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</si>
  <si>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</si>
  <si>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</si>
  <si>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</si>
  <si>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</si>
  <si>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</si>
  <si>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</si>
  <si>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</si>
  <si>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</si>
  <si>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</si>
  <si>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</si>
  <si>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</si>
  <si>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</si>
  <si>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</si>
  <si>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</si>
  <si>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</si>
  <si>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</si>
  <si>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</si>
  <si>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</si>
  <si>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</si>
  <si>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</si>
  <si>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</si>
  <si>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</si>
  <si>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</si>
  <si>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</si>
  <si>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</si>
  <si>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</si>
  <si>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</si>
  <si>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</si>
  <si>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</si>
  <si>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</si>
  <si>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</si>
  <si>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</si>
  <si>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</si>
  <si>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</si>
  <si>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</si>
  <si>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</si>
  <si>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</si>
  <si>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</si>
  <si>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</si>
  <si>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</si>
  <si>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</si>
  <si>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</si>
  <si>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</si>
  <si>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</si>
  <si>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</si>
  <si>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</si>
  <si>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</si>
  <si>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</si>
  <si>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</si>
  <si>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</si>
  <si>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</si>
  <si>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</si>
  <si>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</si>
  <si>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</si>
  <si>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</si>
  <si>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</si>
  <si>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</si>
  <si>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</si>
  <si>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</si>
  <si>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</si>
  <si>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</si>
  <si>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</si>
  <si>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</si>
  <si>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</si>
  <si>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</si>
  <si>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</si>
  <si>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</si>
  <si>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</si>
  <si>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</si>
  <si>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</si>
  <si>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</si>
  <si>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</si>
  <si>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</si>
  <si>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</si>
  <si>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</si>
  <si>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</si>
  <si>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</si>
  <si>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</si>
  <si>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</si>
  <si>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</si>
  <si>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</si>
  <si>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</si>
  <si>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</si>
  <si>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</si>
  <si>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</si>
  <si>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</si>
  <si>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</si>
  <si>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</si>
  <si>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</si>
  <si>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</si>
  <si>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</si>
  <si>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</si>
  <si>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</si>
  <si>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</si>
  <si>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</si>
  <si>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</si>
  <si>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</si>
  <si>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</si>
  <si>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</si>
  <si>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</si>
  <si>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</si>
  <si>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</si>
  <si>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</si>
  <si>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</si>
  <si>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</si>
  <si>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</si>
  <si>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</si>
  <si>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</si>
  <si>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</si>
  <si>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</si>
  <si>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</si>
  <si>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</si>
  <si>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</si>
  <si>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</si>
  <si>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</si>
  <si>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</si>
  <si>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</si>
  <si>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</si>
  <si>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</si>
  <si>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</si>
  <si>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</si>
  <si>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</si>
  <si>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</si>
  <si>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</si>
  <si>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</si>
  <si>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</si>
  <si>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</si>
  <si>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</si>
  <si>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</si>
  <si>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</si>
  <si>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</si>
  <si>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</si>
  <si>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</si>
  <si>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</si>
  <si>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</si>
  <si>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</si>
  <si>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</si>
  <si>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</si>
  <si>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</si>
  <si>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</si>
  <si>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</si>
  <si>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</si>
  <si>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</si>
  <si>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</si>
  <si>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</si>
  <si>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</si>
  <si>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</si>
  <si>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</si>
  <si>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</si>
  <si>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</si>
  <si>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</si>
  <si>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</si>
  <si>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</si>
  <si>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</si>
  <si>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</si>
  <si>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</si>
  <si>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</si>
  <si>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</si>
  <si>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</si>
  <si>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</si>
  <si>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</si>
  <si>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</si>
  <si>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</si>
  <si>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</si>
  <si>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</si>
  <si>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</si>
  <si>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</si>
  <si>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</si>
  <si>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</si>
  <si>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</si>
  <si>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</si>
  <si>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</si>
  <si>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</si>
  <si>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</si>
  <si>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</si>
  <si>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</si>
  <si>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</si>
  <si>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</si>
  <si>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</si>
  <si>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</si>
  <si>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</si>
  <si>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</si>
  <si>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</si>
  <si>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</si>
  <si>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</si>
  <si>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</si>
  <si>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</si>
  <si>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</si>
  <si>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</si>
  <si>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</si>
  <si>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</si>
  <si>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</si>
  <si>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</si>
  <si>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</si>
  <si>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</si>
  <si>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</si>
  <si>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</si>
  <si>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</si>
  <si>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</si>
  <si>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</si>
  <si>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</si>
  <si>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</si>
  <si>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</si>
  <si>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</si>
  <si>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</si>
  <si>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</si>
  <si>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</si>
  <si>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</si>
  <si>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</si>
  <si>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</si>
  <si>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</si>
  <si>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</si>
  <si>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</si>
  <si>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</si>
  <si>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</si>
  <si>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</si>
  <si>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</si>
  <si>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</si>
  <si>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</si>
  <si>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</si>
  <si>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</si>
  <si>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</si>
  <si>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</si>
  <si>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</si>
  <si>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</si>
  <si>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</si>
  <si>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</si>
  <si>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</si>
  <si>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</si>
  <si>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</si>
  <si>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</si>
  <si>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</si>
  <si>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</si>
  <si>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</si>
  <si>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</si>
  <si>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</si>
  <si>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</si>
  <si>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</si>
  <si>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</si>
  <si>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</si>
  <si>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</si>
  <si>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</si>
  <si>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</si>
  <si>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</si>
  <si>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</si>
  <si>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</si>
  <si>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</si>
  <si>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</si>
  <si>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</si>
  <si>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</si>
  <si>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</si>
  <si>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</si>
  <si>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</si>
  <si>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</si>
  <si>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</si>
  <si>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</si>
  <si>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</si>
  <si>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</si>
  <si>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</si>
  <si>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</si>
  <si>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</si>
  <si>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</si>
  <si>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</si>
  <si>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</si>
  <si>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</si>
  <si>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</si>
  <si>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</si>
  <si>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</si>
  <si>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</si>
  <si>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</si>
  <si>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</si>
  <si>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</si>
  <si>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</si>
  <si>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</si>
  <si>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</si>
  <si>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</si>
  <si>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</si>
  <si>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</si>
  <si>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</si>
  <si>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</si>
  <si>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</si>
  <si>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</si>
  <si>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</si>
  <si>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</si>
  <si>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</si>
  <si>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</si>
  <si>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</si>
  <si>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</si>
  <si>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</si>
  <si>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</si>
  <si>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</si>
  <si>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</si>
  <si>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</si>
  <si>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</si>
  <si>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</si>
  <si>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</si>
  <si>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</si>
  <si>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</si>
  <si>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</si>
  <si>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</si>
  <si>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</si>
  <si>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</si>
  <si>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</si>
  <si>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</si>
  <si>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</si>
  <si>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</si>
  <si>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</si>
  <si>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</si>
  <si>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</si>
  <si>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</si>
  <si>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</si>
  <si>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</si>
  <si>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</si>
  <si>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</si>
  <si>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</si>
  <si>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</si>
  <si>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</si>
  <si>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</si>
  <si>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</si>
  <si>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</si>
  <si>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</si>
  <si>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</si>
  <si>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</si>
  <si>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</si>
  <si>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</si>
  <si>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</si>
  <si>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</si>
  <si>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</si>
  <si>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</si>
  <si>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</si>
  <si>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</si>
  <si>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</si>
  <si>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</si>
  <si>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</si>
  <si>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</si>
  <si>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</si>
  <si>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</si>
  <si>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</si>
  <si>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</si>
  <si>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</si>
  <si>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</si>
  <si>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</si>
  <si>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</si>
  <si>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</si>
  <si>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</si>
  <si>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</si>
  <si>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</si>
  <si>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</si>
  <si>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</si>
  <si>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</si>
  <si>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</si>
  <si>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</si>
  <si>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</si>
  <si>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</si>
  <si>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</si>
  <si>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</si>
  <si>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</si>
  <si>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</si>
  <si>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</si>
  <si>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</si>
  <si>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</si>
  <si>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</si>
  <si>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</si>
  <si>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</si>
  <si>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</si>
  <si>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</si>
  <si>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</si>
  <si>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</si>
  <si>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</si>
  <si>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</si>
  <si>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</si>
  <si>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</si>
  <si>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</si>
  <si>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</si>
  <si>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</si>
  <si>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</si>
  <si>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</si>
  <si>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</si>
  <si>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</si>
  <si>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</si>
  <si>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</si>
  <si>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</si>
  <si>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</si>
  <si>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</si>
  <si>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</si>
  <si>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</si>
  <si>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</si>
  <si>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</si>
  <si>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</si>
  <si>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</si>
  <si>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</si>
  <si>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</si>
  <si>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</si>
  <si>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</si>
  <si>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</si>
  <si>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</si>
  <si>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</si>
  <si>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</si>
  <si>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</si>
  <si>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</si>
  <si>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</si>
  <si>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</si>
  <si>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</si>
  <si>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</si>
  <si>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</si>
  <si>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</si>
  <si>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</si>
  <si>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</si>
  <si>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</si>
  <si>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</si>
  <si>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</si>
  <si>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</si>
  <si>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</si>
  <si>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</si>
  <si>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</si>
  <si>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</si>
  <si>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</si>
  <si>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</si>
  <si>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</si>
  <si>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</si>
  <si>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</si>
  <si>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</si>
  <si>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</si>
  <si>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</si>
  <si>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</si>
  <si>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</si>
  <si>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</si>
  <si>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</si>
  <si>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</si>
  <si>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</si>
  <si>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</si>
  <si>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</si>
  <si>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</si>
  <si>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</si>
  <si>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</si>
  <si>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</si>
  <si>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</si>
  <si>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</si>
  <si>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</si>
  <si>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</si>
  <si>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</si>
  <si>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</si>
  <si>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</si>
  <si>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</si>
  <si>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</si>
  <si>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</si>
  <si>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</si>
  <si>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</si>
  <si>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</si>
  <si>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</si>
  <si>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</si>
  <si>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</si>
  <si>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</si>
  <si>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</si>
  <si>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</si>
  <si>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</si>
  <si>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</si>
  <si>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</si>
  <si>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</si>
  <si>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</si>
  <si>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</si>
  <si>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</si>
  <si>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</si>
  <si>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</si>
  <si>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</si>
  <si>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</si>
  <si>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</si>
  <si>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</si>
  <si>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</si>
  <si>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</si>
  <si>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</si>
  <si>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</si>
  <si>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</si>
  <si>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</si>
  <si>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</si>
  <si>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</si>
  <si>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</si>
  <si>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</si>
  <si>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</si>
  <si>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</si>
  <si>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</si>
  <si>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</si>
  <si>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</si>
  <si>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</si>
  <si>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</si>
  <si>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</si>
  <si>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</si>
  <si>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</si>
  <si>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</si>
  <si>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</si>
  <si>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</si>
  <si>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</si>
  <si>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</si>
  <si>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</si>
  <si>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</si>
  <si>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</si>
  <si>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</si>
  <si>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</si>
  <si>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</si>
  <si>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</si>
  <si>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</si>
  <si>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</si>
  <si>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</si>
  <si>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</si>
  <si>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</si>
  <si>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</si>
  <si>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</si>
  <si>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</si>
  <si>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</si>
  <si>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</si>
  <si>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</si>
  <si>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</si>
  <si>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</si>
  <si>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</si>
  <si>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</si>
  <si>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</si>
  <si>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</si>
  <si>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</si>
  <si>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</si>
  <si>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</si>
  <si>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</si>
  <si>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</si>
  <si>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</si>
  <si>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</si>
  <si>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</si>
  <si>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</si>
  <si>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</si>
  <si>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</si>
  <si>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</si>
  <si>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</si>
  <si>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</si>
  <si>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</si>
  <si>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</si>
  <si>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</si>
  <si>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</si>
  <si>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</si>
  <si>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</si>
  <si>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</si>
  <si>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</si>
  <si>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</si>
  <si>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</si>
  <si>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</si>
  <si>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</si>
  <si>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</si>
  <si>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</si>
  <si>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</si>
  <si>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</si>
  <si>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</si>
  <si>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</si>
  <si>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</si>
  <si>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</si>
  <si>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</si>
  <si>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</si>
  <si>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</si>
  <si>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</si>
  <si>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</si>
  <si>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</si>
  <si>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</si>
  <si>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</si>
  <si>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</si>
  <si>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</si>
  <si>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</si>
  <si>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</si>
  <si>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</si>
  <si>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</si>
  <si>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</si>
  <si>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</si>
  <si>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</si>
  <si>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</si>
  <si>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</si>
  <si>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</si>
  <si>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</si>
  <si>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</si>
  <si>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</si>
  <si>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</si>
  <si>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</si>
  <si>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</si>
  <si>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</si>
  <si>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</si>
  <si>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</si>
  <si>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</si>
  <si>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</si>
  <si>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</si>
  <si>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</si>
  <si>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</si>
  <si>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</si>
  <si>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</si>
  <si>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</si>
  <si>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</si>
  <si>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</si>
  <si>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</si>
  <si>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</si>
  <si>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</si>
  <si>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</si>
  <si>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</si>
  <si>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</si>
  <si>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</si>
  <si>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</si>
  <si>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</si>
  <si>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</si>
  <si>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</si>
  <si>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</si>
  <si>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</si>
  <si>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</si>
  <si>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</si>
  <si>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</si>
  <si>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</si>
  <si>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</si>
  <si>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</si>
  <si>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</si>
  <si>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</si>
  <si>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</si>
  <si>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</si>
  <si>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</si>
  <si>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</si>
  <si>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</si>
  <si>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</si>
  <si>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</si>
  <si>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</si>
  <si>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</si>
  <si>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</si>
  <si>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</si>
  <si>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</si>
  <si>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</si>
  <si>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</si>
  <si>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</si>
  <si>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</si>
  <si>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</si>
  <si>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</si>
  <si>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</si>
  <si>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</si>
  <si>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</si>
  <si>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</si>
  <si>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</si>
  <si>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</si>
  <si>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</si>
  <si>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</si>
  <si>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</si>
  <si>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</si>
  <si>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</si>
  <si>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</si>
  <si>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</si>
  <si>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</si>
  <si>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</si>
  <si>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</si>
  <si>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</si>
  <si>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</si>
  <si>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</si>
  <si>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</si>
  <si>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</si>
  <si>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</si>
  <si>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</si>
  <si>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</si>
  <si>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</si>
  <si>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</si>
  <si>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</si>
  <si>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</si>
  <si>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</si>
  <si>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</si>
  <si>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</si>
  <si>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</si>
  <si>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</si>
  <si>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</si>
  <si>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</si>
  <si>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</si>
  <si>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</si>
  <si>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</si>
  <si>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</si>
  <si>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</si>
  <si>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</si>
  <si>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</si>
  <si>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</si>
  <si>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</si>
  <si>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</si>
  <si>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</si>
  <si>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</si>
  <si>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</si>
  <si>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</si>
  <si>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</si>
  <si>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</si>
  <si>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</si>
  <si>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</si>
  <si>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</si>
  <si>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</si>
  <si>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</si>
  <si>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</si>
  <si>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</si>
  <si>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</si>
  <si>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</si>
  <si>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</si>
  <si>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</si>
  <si>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</si>
  <si>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</si>
  <si>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</si>
  <si>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</si>
  <si>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</si>
  <si>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</si>
  <si>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</si>
  <si>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</si>
  <si>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</si>
  <si>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</si>
  <si>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</si>
  <si>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</si>
  <si>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</si>
  <si>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</si>
  <si>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</si>
  <si>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</si>
  <si>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</si>
  <si>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</si>
  <si>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</si>
  <si>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</si>
  <si>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</si>
  <si>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</si>
  <si>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</si>
  <si>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</si>
  <si>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</si>
  <si>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</si>
  <si>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</si>
  <si>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</si>
  <si>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</si>
  <si>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</si>
  <si>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</si>
  <si>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</si>
  <si>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</si>
  <si>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</si>
  <si>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</si>
  <si>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</si>
  <si>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</si>
  <si>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</si>
  <si>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</si>
  <si>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</si>
  <si>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</si>
  <si>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</si>
  <si>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</si>
  <si>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</si>
  <si>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</si>
  <si>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</si>
  <si>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</si>
  <si>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</si>
  <si>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</si>
  <si>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</si>
  <si>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</si>
  <si>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</si>
  <si>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</si>
  <si>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</si>
  <si>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</si>
  <si>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</si>
  <si>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</si>
  <si>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</si>
  <si>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</si>
  <si>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</si>
  <si>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</si>
  <si>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</si>
  <si>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</si>
  <si>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</si>
  <si>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</si>
  <si>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</si>
  <si>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</si>
  <si>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</si>
  <si>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</si>
  <si>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</si>
  <si>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</si>
  <si>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</si>
  <si>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</si>
  <si>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</si>
  <si>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</si>
  <si>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</si>
  <si>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</si>
  <si>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</si>
  <si>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</si>
  <si>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</si>
  <si>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</si>
  <si>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</si>
  <si>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</si>
  <si>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</si>
  <si>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</si>
  <si>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</si>
  <si>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</si>
  <si>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</si>
  <si>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</si>
  <si>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</si>
  <si>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</si>
  <si>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</si>
  <si>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</si>
  <si>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</si>
  <si>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</si>
  <si>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</si>
  <si>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</si>
  <si>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</si>
  <si>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</si>
  <si>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</si>
  <si>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</si>
  <si>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</si>
  <si>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</si>
  <si>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</si>
  <si>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</si>
  <si>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</si>
  <si>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</si>
  <si>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</si>
  <si>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</si>
  <si>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</si>
  <si>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</si>
  <si>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</si>
  <si>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</si>
  <si>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</si>
  <si>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</si>
  <si>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</si>
  <si>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</si>
  <si>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</si>
  <si>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</si>
  <si>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</si>
  <si>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</si>
  <si>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</si>
  <si>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</si>
  <si>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</si>
  <si>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</si>
  <si>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</si>
  <si>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</si>
  <si>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</si>
  <si>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</si>
  <si>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</si>
  <si>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</si>
  <si>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</si>
  <si>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</si>
  <si>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</si>
  <si>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</si>
  <si>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</si>
  <si>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</si>
  <si>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</si>
  <si>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</si>
  <si>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</si>
  <si>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</si>
  <si>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</si>
  <si>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</si>
  <si>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</si>
  <si>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</si>
  <si>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</si>
  <si>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</si>
  <si>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</si>
  <si>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</si>
  <si>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</si>
  <si>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</si>
  <si>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</si>
  <si>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</si>
  <si>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</si>
  <si>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</si>
  <si>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</si>
  <si>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</si>
  <si>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</si>
  <si>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</si>
  <si>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</si>
  <si>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</si>
  <si>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</si>
  <si>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</si>
  <si>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</si>
  <si>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</si>
  <si>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</si>
  <si>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</si>
  <si>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</si>
  <si>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</si>
  <si>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</si>
  <si>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</si>
  <si>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</si>
  <si>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</si>
  <si>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</si>
  <si>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</si>
  <si>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</si>
  <si>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</si>
  <si>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</si>
  <si>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</si>
  <si>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</si>
  <si>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</si>
  <si>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</si>
  <si>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</si>
  <si>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</si>
  <si>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</si>
  <si>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</si>
  <si>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</si>
  <si>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</si>
  <si>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</si>
  <si>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</si>
  <si>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</si>
  <si>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</si>
  <si>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</si>
  <si>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</si>
  <si>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</si>
  <si>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</si>
  <si>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</si>
  <si>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</si>
  <si>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</si>
  <si>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</si>
  <si>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</si>
  <si>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</si>
  <si>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</si>
  <si>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</si>
  <si>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</si>
  <si>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</si>
  <si>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</si>
  <si>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</si>
  <si>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</si>
  <si>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</si>
  <si>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</si>
  <si>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</si>
  <si>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</si>
  <si>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</si>
  <si>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</si>
  <si>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</si>
  <si>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</si>
  <si>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</si>
  <si>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</si>
  <si>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</si>
  <si>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</si>
  <si>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</si>
  <si>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</si>
  <si>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</si>
  <si>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</si>
  <si>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</si>
  <si>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</si>
  <si>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</si>
  <si>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</si>
  <si>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</si>
  <si>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</si>
  <si>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</si>
  <si>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</si>
  <si>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</si>
  <si>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</si>
  <si>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</si>
  <si>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</si>
  <si>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</si>
  <si>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</si>
  <si>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</si>
  <si>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</si>
  <si>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</si>
  <si>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</si>
  <si>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</si>
  <si>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</si>
  <si>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</si>
  <si>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</si>
  <si>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</si>
  <si>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</si>
  <si>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</si>
  <si>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</si>
  <si>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</si>
  <si>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</si>
  <si>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</si>
  <si>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</si>
  <si>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</si>
  <si>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</si>
  <si>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</si>
  <si>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</si>
  <si>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</si>
  <si>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</si>
  <si>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</si>
  <si>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</si>
  <si>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</si>
  <si>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</si>
  <si>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</si>
  <si>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</si>
  <si>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</si>
  <si>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</si>
  <si>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</si>
  <si>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</si>
  <si>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</si>
  <si>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</si>
  <si>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</si>
  <si>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</si>
  <si>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</si>
  <si>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</si>
  <si>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</si>
  <si>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</si>
  <si>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</si>
  <si>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</si>
  <si>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</si>
  <si>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</si>
  <si>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</si>
  <si>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</si>
  <si>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</si>
  <si>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</si>
  <si>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</si>
  <si>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</si>
  <si>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</si>
  <si>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</si>
  <si>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</si>
  <si>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</si>
  <si>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</si>
  <si>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</si>
  <si>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</si>
  <si>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</si>
  <si>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</si>
  <si>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</si>
  <si>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</si>
  <si>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</si>
  <si>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</si>
  <si>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</si>
  <si>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</si>
  <si>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</si>
  <si>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</si>
  <si>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</si>
  <si>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</si>
  <si>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</si>
  <si>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</si>
  <si>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</si>
  <si>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</si>
  <si>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</si>
  <si>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</si>
  <si>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</si>
  <si>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</si>
  <si>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</si>
  <si>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</si>
  <si>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</si>
  <si>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</si>
  <si>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</si>
  <si>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</si>
  <si>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</si>
  <si>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</si>
  <si>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</si>
  <si>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</si>
  <si>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</si>
  <si>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</si>
  <si>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</si>
  <si>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</si>
  <si>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</si>
  <si>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</si>
  <si>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</si>
  <si>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</si>
  <si>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</si>
  <si>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</si>
  <si>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</si>
  <si>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</si>
  <si>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</si>
  <si>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</si>
  <si>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</si>
  <si>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</si>
  <si>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</si>
  <si>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</si>
  <si>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</si>
  <si>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</si>
  <si>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</si>
  <si>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</si>
  <si>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</si>
  <si>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</si>
  <si>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</si>
  <si>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</si>
  <si>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</si>
  <si>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</si>
  <si>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</si>
  <si>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</si>
  <si>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</si>
  <si>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</si>
  <si>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</si>
  <si>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</si>
  <si>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</si>
  <si>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</si>
  <si>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</si>
  <si>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</si>
  <si>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</si>
  <si>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</si>
  <si>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</si>
  <si>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</si>
  <si>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</si>
  <si>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</si>
  <si>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</si>
  <si>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</si>
  <si>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</si>
  <si>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</si>
  <si>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</si>
  <si>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</si>
  <si>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</si>
  <si>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</si>
  <si>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</si>
  <si>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</si>
  <si>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</si>
  <si>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</si>
  <si>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</si>
  <si>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</si>
  <si>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</si>
  <si>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</si>
  <si>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</si>
  <si>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</si>
  <si>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</si>
  <si>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</si>
  <si>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</si>
  <si>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</si>
  <si>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</si>
  <si>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</si>
  <si>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</si>
  <si>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</si>
  <si>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</si>
  <si>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</si>
  <si>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</si>
  <si>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</si>
  <si>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</si>
  <si>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</si>
  <si>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</si>
  <si>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</si>
  <si>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</si>
  <si>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</si>
  <si>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</si>
  <si>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</si>
  <si>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</si>
  <si>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</si>
  <si>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</si>
  <si>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</si>
  <si>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</si>
  <si>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</si>
  <si>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</si>
  <si>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</si>
  <si>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</si>
  <si>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</si>
  <si>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</si>
  <si>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</si>
  <si>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</si>
  <si>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</si>
  <si>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</si>
  <si>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</si>
  <si>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</si>
  <si>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</si>
  <si>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</si>
  <si>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</si>
  <si>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</si>
  <si>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</si>
  <si>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</si>
  <si>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</si>
  <si>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</si>
  <si>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</si>
  <si>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</si>
  <si>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</si>
  <si>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</si>
  <si>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</si>
  <si>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</si>
  <si>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</si>
  <si>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</si>
  <si>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</si>
  <si>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</si>
  <si>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</si>
  <si>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</si>
  <si>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</si>
  <si>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</si>
  <si>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</si>
  <si>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</si>
  <si>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</si>
  <si>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</si>
  <si>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</si>
  <si>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</si>
  <si>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</si>
  <si>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</si>
  <si>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</si>
  <si>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</si>
  <si>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</si>
  <si>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</si>
  <si>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</si>
  <si>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</si>
  <si>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</si>
  <si>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</si>
  <si>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</si>
  <si>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</si>
  <si>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</si>
  <si>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</si>
  <si>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</si>
  <si>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</si>
  <si>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</si>
  <si>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</si>
  <si>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</si>
  <si>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</si>
  <si>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</si>
  <si>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</si>
  <si>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</si>
  <si>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</si>
  <si>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</si>
  <si>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</si>
  <si>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</si>
  <si>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</si>
  <si>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</si>
  <si>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</si>
  <si>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</si>
  <si>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</si>
  <si>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</si>
  <si>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</si>
  <si>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</si>
  <si>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</si>
  <si>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</si>
  <si>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</si>
  <si>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</si>
  <si>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</si>
  <si>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</si>
  <si>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</si>
  <si>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</si>
  <si>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</si>
  <si>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</si>
  <si>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</si>
  <si>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</si>
  <si>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</si>
  <si>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</si>
  <si>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</si>
  <si>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</si>
  <si>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</si>
  <si>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</si>
  <si>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</si>
  <si>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</si>
  <si>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</si>
  <si>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</si>
  <si>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</si>
  <si>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</si>
  <si>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</si>
  <si>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</si>
  <si>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</si>
  <si>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</si>
  <si>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</si>
  <si>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</si>
  <si>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</si>
  <si>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</si>
  <si>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</si>
  <si>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</si>
  <si>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</si>
  <si>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</si>
  <si>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</si>
  <si>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</si>
  <si>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</si>
  <si>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</si>
  <si>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</si>
  <si>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</si>
  <si>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</si>
  <si>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</si>
  <si>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</si>
  <si>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</si>
  <si>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</si>
  <si>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</si>
  <si>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</si>
  <si>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</si>
  <si>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</si>
  <si>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</si>
  <si>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</si>
  <si>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</si>
  <si>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</si>
  <si>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</si>
  <si>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</si>
  <si>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</si>
  <si>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</si>
  <si>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</si>
  <si>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</si>
  <si>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</si>
  <si>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</si>
  <si>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</si>
  <si>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</si>
  <si>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</si>
  <si>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</si>
  <si>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</si>
  <si>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</si>
  <si>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</si>
  <si>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</si>
  <si>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</si>
  <si>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</si>
  <si>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</si>
  <si>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</si>
  <si>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</si>
  <si>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</si>
  <si>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</si>
  <si>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</si>
  <si>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</si>
  <si>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</si>
  <si>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</si>
  <si>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</si>
  <si>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</si>
  <si>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</si>
  <si>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</si>
  <si>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</si>
  <si>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</si>
  <si>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</si>
  <si>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</si>
  <si>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</si>
  <si>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</si>
  <si>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</si>
  <si>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</si>
  <si>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</si>
  <si>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</si>
  <si>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</si>
  <si>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</si>
  <si>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</si>
  <si>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</si>
  <si>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</si>
  <si>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</si>
  <si>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</si>
  <si>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</si>
  <si>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</si>
  <si>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</si>
  <si>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</si>
  <si>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</si>
  <si>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</si>
  <si>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</si>
  <si>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</si>
  <si>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</si>
  <si>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</si>
  <si>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</si>
  <si>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</si>
  <si>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</si>
  <si>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</si>
  <si>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</si>
  <si>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</si>
  <si>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</si>
  <si>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</si>
  <si>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</si>
  <si>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</si>
  <si>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</si>
  <si>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</si>
  <si>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</si>
  <si>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</si>
  <si>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</si>
  <si>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</si>
  <si>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</si>
  <si>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</si>
  <si>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</si>
  <si>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</si>
  <si>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</si>
  <si>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</si>
  <si>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</si>
  <si>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</si>
  <si>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</si>
  <si>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</si>
  <si>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</si>
  <si>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</si>
  <si>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</si>
  <si>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</si>
  <si>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</si>
  <si>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</si>
  <si>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</si>
  <si>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</si>
  <si>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</si>
  <si>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</si>
  <si>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</si>
  <si>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</si>
  <si>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</si>
  <si>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</si>
  <si>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</si>
  <si>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</si>
  <si>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</si>
  <si>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</si>
  <si>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</si>
  <si>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</si>
  <si>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</si>
  <si>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</si>
  <si>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</si>
  <si>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</si>
  <si>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</si>
  <si>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</si>
  <si>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</si>
  <si>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</si>
  <si>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</si>
  <si>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</si>
  <si>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</si>
  <si>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</si>
  <si>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</si>
  <si>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</si>
  <si>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</si>
  <si>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</si>
  <si>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</si>
  <si>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</si>
  <si>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</si>
  <si>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</si>
  <si>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</si>
  <si>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</si>
  <si>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</si>
  <si>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</si>
  <si>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</si>
  <si>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</si>
  <si>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</si>
  <si>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</si>
  <si>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</si>
  <si>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</si>
  <si>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</si>
  <si>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</si>
  <si>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</si>
  <si>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</si>
  <si>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</si>
  <si>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</si>
  <si>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</si>
  <si>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</si>
  <si>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</si>
  <si>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</si>
  <si>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</si>
  <si>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</si>
  <si>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</si>
  <si>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</si>
  <si>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</si>
  <si>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</si>
  <si>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</si>
  <si>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</si>
  <si>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</si>
  <si>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</si>
  <si>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</si>
  <si>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</si>
  <si>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</si>
  <si>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</si>
  <si>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</si>
  <si>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</si>
  <si>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</si>
  <si>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</si>
  <si>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</si>
  <si>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</si>
  <si>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</si>
  <si>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</si>
  <si>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</si>
  <si>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</si>
  <si>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</si>
  <si>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</si>
  <si>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</si>
  <si>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</si>
  <si>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</si>
  <si>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</si>
  <si>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</si>
  <si>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</si>
  <si>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</si>
  <si>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</si>
  <si>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</si>
  <si>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</si>
  <si>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</si>
  <si>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</si>
  <si>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</si>
  <si>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</si>
  <si>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</si>
  <si>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</si>
  <si>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</si>
  <si>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</si>
  <si>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</si>
  <si>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</si>
  <si>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</si>
  <si>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</si>
  <si>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</si>
  <si>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</si>
  <si>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</si>
  <si>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</si>
  <si>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</si>
  <si>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</si>
  <si>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</si>
  <si>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</si>
  <si>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</si>
  <si>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</si>
  <si>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</si>
  <si>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</si>
  <si>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</si>
  <si>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</si>
  <si>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</si>
  <si>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</si>
  <si>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</si>
  <si>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</si>
  <si>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</si>
  <si>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</si>
  <si>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</si>
  <si>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</si>
  <si>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</si>
  <si>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</si>
  <si>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</si>
  <si>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</si>
  <si>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</si>
  <si>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</si>
  <si>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</si>
  <si>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</si>
  <si>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</si>
  <si>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</si>
  <si>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</si>
  <si>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</si>
  <si>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</si>
  <si>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</si>
  <si>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</si>
  <si>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</si>
  <si>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</si>
  <si>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</si>
  <si>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</si>
  <si>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</si>
  <si>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</si>
  <si>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</si>
  <si>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</si>
  <si>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</si>
  <si>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</si>
  <si>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</si>
  <si>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</si>
  <si>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</si>
  <si>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</si>
  <si>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</si>
  <si>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</si>
  <si>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</si>
  <si>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</si>
  <si>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</si>
  <si>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</si>
  <si>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</si>
  <si>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</si>
  <si>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</si>
  <si>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</si>
  <si>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</si>
  <si>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</si>
  <si>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</si>
  <si>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</si>
  <si>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</si>
  <si>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</si>
  <si>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</si>
  <si>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</si>
  <si>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</si>
  <si>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</si>
  <si>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</si>
  <si>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</si>
  <si>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</si>
  <si>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</si>
  <si>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</si>
  <si>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</si>
  <si>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</si>
  <si>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</si>
  <si>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</si>
  <si>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</si>
  <si>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</si>
  <si>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</si>
  <si>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</si>
  <si>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</si>
  <si>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</si>
  <si>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</si>
  <si>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</si>
  <si>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</si>
  <si>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</si>
  <si>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</si>
  <si>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</si>
  <si>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</si>
  <si>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</si>
  <si>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</si>
  <si>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</si>
  <si>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</si>
  <si>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</si>
  <si>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</si>
  <si>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</si>
  <si>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</si>
  <si>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</si>
  <si>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</si>
  <si>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</si>
  <si>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</si>
  <si>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</si>
  <si>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</si>
  <si>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</si>
  <si>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</si>
  <si>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</si>
  <si>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</si>
  <si>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</si>
  <si>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</si>
  <si>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</si>
  <si>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</si>
  <si>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</si>
  <si>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</si>
  <si>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</si>
  <si>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</si>
  <si>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</si>
  <si>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</si>
  <si>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</si>
  <si>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</si>
  <si>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</si>
  <si>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</si>
  <si>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</si>
  <si>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</si>
  <si>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</si>
  <si>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</si>
  <si>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</si>
  <si>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</si>
  <si>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</si>
  <si>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</si>
  <si>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</si>
  <si>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</si>
  <si>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</si>
  <si>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</si>
  <si>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</si>
  <si>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</si>
  <si>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</si>
  <si>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</si>
  <si>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</si>
  <si>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</si>
  <si>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</si>
  <si>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</si>
  <si>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</si>
  <si>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</si>
  <si>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</si>
  <si>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</si>
  <si>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</si>
  <si>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</si>
  <si>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</si>
  <si>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</si>
  <si>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</si>
  <si>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</si>
  <si>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</si>
  <si>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</si>
  <si>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</si>
  <si>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</si>
  <si>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</si>
  <si>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</si>
  <si>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</si>
  <si>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</si>
  <si>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</si>
  <si>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</si>
  <si>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</si>
  <si>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</si>
  <si>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</si>
  <si>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</si>
  <si>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</si>
  <si>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</si>
  <si>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</si>
  <si>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</si>
  <si>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</si>
  <si>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</si>
  <si>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</si>
  <si>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</si>
  <si>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</si>
  <si>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</si>
  <si>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</si>
  <si>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</si>
  <si>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</si>
  <si>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</si>
  <si>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</si>
  <si>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</si>
  <si>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</si>
  <si>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</si>
  <si>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</si>
  <si>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</si>
  <si>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</si>
  <si>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</si>
  <si>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</si>
  <si>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</si>
  <si>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</si>
  <si>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</si>
  <si>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</si>
  <si>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</si>
  <si>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</si>
  <si>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</si>
  <si>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</si>
  <si>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</si>
  <si>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</si>
  <si>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</si>
  <si>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</si>
  <si>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</si>
  <si>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</si>
  <si>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</si>
  <si>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</si>
  <si>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</si>
  <si>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</si>
  <si>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</si>
  <si>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</si>
  <si>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</si>
  <si>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</si>
  <si>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</si>
  <si>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</si>
  <si>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</si>
  <si>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</si>
  <si>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</si>
  <si>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</si>
  <si>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</si>
  <si>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</si>
  <si>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</si>
  <si>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</si>
  <si>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</si>
  <si>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</si>
  <si>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</si>
  <si>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</si>
  <si>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</si>
  <si>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</si>
  <si>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</si>
  <si>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</si>
  <si>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</si>
  <si>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</si>
  <si>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</si>
  <si>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</si>
  <si>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</si>
  <si>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</si>
  <si>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</si>
  <si>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</si>
  <si>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</si>
  <si>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</si>
  <si>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</si>
  <si>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</si>
  <si>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</si>
  <si>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</si>
  <si>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</si>
  <si>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</si>
  <si>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</si>
  <si>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</si>
  <si>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</si>
  <si>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</si>
  <si>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</si>
  <si>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</si>
  <si>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</si>
  <si>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</si>
  <si>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</si>
  <si>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</si>
  <si>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</si>
  <si>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</si>
  <si>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</si>
  <si>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</si>
  <si>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</si>
  <si>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</si>
  <si>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</si>
  <si>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</si>
  <si>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</si>
  <si>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</si>
  <si>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</si>
  <si>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</si>
  <si>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</si>
  <si>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</si>
  <si>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</si>
  <si>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</si>
  <si>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</si>
  <si>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</si>
  <si>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</si>
  <si>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</si>
  <si>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</si>
  <si>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</si>
  <si>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</si>
  <si>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</si>
  <si>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</si>
  <si>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</si>
  <si>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</si>
  <si>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</si>
  <si>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</si>
  <si>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</si>
  <si>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</si>
  <si>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</si>
  <si>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</si>
  <si>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</si>
  <si>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</si>
  <si>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</si>
  <si>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</si>
  <si>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</si>
  <si>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</si>
  <si>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</si>
  <si>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</si>
  <si>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</si>
  <si>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</si>
  <si>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</si>
  <si>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</si>
  <si>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</si>
  <si>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</si>
  <si>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</si>
  <si>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</si>
  <si>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</si>
  <si>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</si>
  <si>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</si>
  <si>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</si>
  <si>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</si>
  <si>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</si>
  <si>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</si>
  <si>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</si>
  <si>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</si>
  <si>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</si>
  <si>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</si>
  <si>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</si>
  <si>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</si>
  <si>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</si>
  <si>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</si>
  <si>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</si>
  <si>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</si>
  <si>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</si>
  <si>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</si>
  <si>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</si>
  <si>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</si>
  <si>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</si>
  <si>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</si>
  <si>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</si>
  <si>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</si>
  <si>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</si>
  <si>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</si>
  <si>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</si>
  <si>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</si>
  <si>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</si>
  <si>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</si>
  <si>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</si>
  <si>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</si>
  <si>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</si>
  <si>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</si>
  <si>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</si>
  <si>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</si>
  <si>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</si>
  <si>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</si>
  <si>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</si>
  <si>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</si>
  <si>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</si>
  <si>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</si>
  <si>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</si>
  <si>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</si>
  <si>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</si>
  <si>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</si>
  <si>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</si>
  <si>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</si>
  <si>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</si>
  <si>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</si>
  <si>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</si>
  <si>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</si>
  <si>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</si>
  <si>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</si>
  <si>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</si>
  <si>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</si>
  <si>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</si>
  <si>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</si>
  <si>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</si>
  <si>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</si>
  <si>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</si>
  <si>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</si>
  <si>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</si>
  <si>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</si>
  <si>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</si>
  <si>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</si>
  <si>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</si>
  <si>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</si>
  <si>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</si>
  <si>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</si>
  <si>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</si>
  <si>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</si>
  <si>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</si>
  <si>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</si>
  <si>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</si>
  <si>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</si>
  <si>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</si>
  <si>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</si>
  <si>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</si>
  <si>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</si>
  <si>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</si>
  <si>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</si>
  <si>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</si>
  <si>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</si>
  <si>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</si>
  <si>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</si>
  <si>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</si>
  <si>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</si>
  <si>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</si>
  <si>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</si>
  <si>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</si>
  <si>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</si>
  <si>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</si>
  <si>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</si>
  <si>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</si>
  <si>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</si>
  <si>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</si>
  <si>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</si>
  <si>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</si>
  <si>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</si>
  <si>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</si>
  <si>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</si>
  <si>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</si>
  <si>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</si>
  <si>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</si>
  <si>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</si>
  <si>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</si>
  <si>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</si>
  <si>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</si>
  <si>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</si>
  <si>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</si>
  <si>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</si>
  <si>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</si>
  <si>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</si>
  <si>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</si>
  <si>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</si>
  <si>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</si>
  <si>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</si>
  <si>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</si>
  <si>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</si>
  <si>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</si>
  <si>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</si>
  <si>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</si>
  <si>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</si>
  <si>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</si>
  <si>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</si>
  <si>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</si>
  <si>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</si>
  <si>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</si>
  <si>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</si>
  <si>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</si>
  <si>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</si>
  <si>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</si>
  <si>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</si>
  <si>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</si>
  <si>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</si>
  <si>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</si>
  <si>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</si>
  <si>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</si>
  <si>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</si>
  <si>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</si>
  <si>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</si>
  <si>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</si>
  <si>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</si>
  <si>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</si>
  <si>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</si>
  <si>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</si>
  <si>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</si>
  <si>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</si>
  <si>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</si>
  <si>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</si>
  <si>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</si>
  <si>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</si>
  <si>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</si>
  <si>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</si>
  <si>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</si>
  <si>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</si>
  <si>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</si>
  <si>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</si>
  <si>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</si>
  <si>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</si>
  <si>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</si>
  <si>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</si>
  <si>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</si>
  <si>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</si>
  <si>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</si>
  <si>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</si>
  <si>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</si>
  <si>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</si>
  <si>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</si>
  <si>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</si>
  <si>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</si>
  <si>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</si>
  <si>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</si>
  <si>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</si>
  <si>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</si>
  <si>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</si>
  <si>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</si>
  <si>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</si>
  <si>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</si>
  <si>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</si>
  <si>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</si>
  <si>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</si>
  <si>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</si>
  <si>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</si>
  <si>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</si>
  <si>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</si>
  <si>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</si>
  <si>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</si>
  <si>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</si>
  <si>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</si>
  <si>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</si>
  <si>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</si>
  <si>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</si>
  <si>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</si>
  <si>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</si>
  <si>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</si>
  <si>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</si>
  <si>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</si>
  <si>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</si>
  <si>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</si>
  <si>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</si>
  <si>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</si>
  <si>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</si>
  <si>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</si>
  <si>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</si>
  <si>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</si>
  <si>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</si>
  <si>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</si>
  <si>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</si>
  <si>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</si>
  <si>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</si>
  <si>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</si>
  <si>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</si>
  <si>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</si>
  <si>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</si>
  <si>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</si>
  <si>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</si>
  <si>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</si>
  <si>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</si>
  <si>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</si>
  <si>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</si>
  <si>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</si>
  <si>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</si>
  <si>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</si>
  <si>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</si>
  <si>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</si>
  <si>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</si>
  <si>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</si>
  <si>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</si>
  <si>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</si>
  <si>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</si>
  <si>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</si>
  <si>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</si>
  <si>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</si>
  <si>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</si>
  <si>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</si>
  <si>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</si>
  <si>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</si>
  <si>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</si>
  <si>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</si>
  <si>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</si>
  <si>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</si>
  <si>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</si>
  <si>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</si>
  <si>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</si>
  <si>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</si>
  <si>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</si>
  <si>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</si>
  <si>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</si>
  <si>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</si>
  <si>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</si>
  <si>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</si>
  <si>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</si>
  <si>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</si>
  <si>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</si>
  <si>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</si>
  <si>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</si>
  <si>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</si>
  <si>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</si>
  <si>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</si>
  <si>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</si>
  <si>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</si>
  <si>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</si>
  <si>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</si>
  <si>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</si>
  <si>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</si>
  <si>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</si>
  <si>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</si>
  <si>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</si>
  <si>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</si>
  <si>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</si>
  <si>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</si>
  <si>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</si>
  <si>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</si>
  <si>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</si>
  <si>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</si>
  <si>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</si>
  <si>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</si>
  <si>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</si>
  <si>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</si>
  <si>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</si>
  <si>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</si>
  <si>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</si>
  <si>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</si>
  <si>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</si>
  <si>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</si>
  <si>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</si>
  <si>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</si>
  <si>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</si>
  <si>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</si>
  <si>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</si>
  <si>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</si>
  <si>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</si>
  <si>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</si>
  <si>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</si>
  <si>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</si>
  <si>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</si>
  <si>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</si>
  <si>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</si>
  <si>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</si>
  <si>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</si>
  <si>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</si>
  <si>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</si>
  <si>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</si>
  <si>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</si>
  <si>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</si>
  <si>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</si>
  <si>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</si>
  <si>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</si>
  <si>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</si>
  <si>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</si>
  <si>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</si>
  <si>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</si>
  <si>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</si>
  <si>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</si>
  <si>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</si>
  <si>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</si>
  <si>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</si>
  <si>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</si>
  <si>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</si>
  <si>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</si>
  <si>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</si>
  <si>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</si>
  <si>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</si>
  <si>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</si>
  <si>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</si>
  <si>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</si>
  <si>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</si>
  <si>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</si>
  <si>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</si>
  <si>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</si>
  <si>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</si>
  <si>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</si>
  <si>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</si>
  <si>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</si>
  <si>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</si>
  <si>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</si>
  <si>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</si>
  <si>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</si>
  <si>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</si>
  <si>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</si>
  <si>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</si>
  <si>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</si>
  <si>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</si>
  <si>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</si>
  <si>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</si>
  <si>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</si>
  <si>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</si>
  <si>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</si>
  <si>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</si>
  <si>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</si>
  <si>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</si>
  <si>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</si>
  <si>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</si>
  <si>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</si>
  <si>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</si>
  <si>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</si>
  <si>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</si>
  <si>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</si>
  <si>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</si>
  <si>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</si>
  <si>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</si>
  <si>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</si>
  <si>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</si>
  <si>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</si>
  <si>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</si>
  <si>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</si>
  <si>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</si>
  <si>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</si>
  <si>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</si>
  <si>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</si>
  <si>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</si>
  <si>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</si>
  <si>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</si>
  <si>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</si>
  <si>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</si>
  <si>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</si>
  <si>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</si>
  <si>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</si>
  <si>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</si>
  <si>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</si>
  <si>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</si>
  <si>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</si>
  <si>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</si>
  <si>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</si>
  <si>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</si>
  <si>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</si>
  <si>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</si>
  <si>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</si>
  <si>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</si>
  <si>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</si>
  <si>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</si>
  <si>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</si>
  <si>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</si>
  <si>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</si>
  <si>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</si>
  <si>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</si>
  <si>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</si>
  <si>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</si>
  <si>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</si>
  <si>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</si>
  <si>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</si>
  <si>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</si>
  <si>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</si>
  <si>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</si>
  <si>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</si>
  <si>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</si>
  <si>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</si>
  <si>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</si>
  <si>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</si>
  <si>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</si>
  <si>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</si>
  <si>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</si>
  <si>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</si>
  <si>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</si>
  <si>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</si>
  <si>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</si>
  <si>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</si>
  <si>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</si>
  <si>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</si>
  <si>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</si>
  <si>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</si>
  <si>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</si>
  <si>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</si>
  <si>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</si>
  <si>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</si>
  <si>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</si>
  <si>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</si>
  <si>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</si>
  <si>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</si>
  <si>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</si>
  <si>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</si>
  <si>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</si>
  <si>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</si>
  <si>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</si>
  <si>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</si>
  <si>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</si>
  <si>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</si>
  <si>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</si>
  <si>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</si>
  <si>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</si>
  <si>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</si>
  <si>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</si>
  <si>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</si>
  <si>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</si>
  <si>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</si>
  <si>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</si>
  <si>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</si>
  <si>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</si>
  <si>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</si>
  <si>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</si>
  <si>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</si>
  <si>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</si>
  <si>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</si>
  <si>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</si>
  <si>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</si>
  <si>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</si>
  <si>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</si>
  <si>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</si>
  <si>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</si>
  <si>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</si>
  <si>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</si>
  <si>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</si>
  <si>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</si>
  <si>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</si>
  <si>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</si>
  <si>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</si>
  <si>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</si>
  <si>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</si>
  <si>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</si>
  <si>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</si>
  <si>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</si>
  <si>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</si>
  <si>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</si>
  <si>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</si>
  <si>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</si>
  <si>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</si>
  <si>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</si>
  <si>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</si>
  <si>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</si>
  <si>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</si>
  <si>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</si>
  <si>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</si>
  <si>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</si>
  <si>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</si>
  <si>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</si>
  <si>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</si>
  <si>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</si>
  <si>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</si>
  <si>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</si>
  <si>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</si>
  <si>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</si>
  <si>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</si>
  <si>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</si>
  <si>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</si>
  <si>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</si>
  <si>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</si>
  <si>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</si>
  <si>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</si>
  <si>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</si>
  <si>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</si>
  <si>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</si>
  <si>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</si>
  <si>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</si>
  <si>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</si>
  <si>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</si>
  <si>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</si>
  <si>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</si>
  <si>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</si>
  <si>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</si>
  <si>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</si>
  <si>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</si>
  <si>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</si>
  <si>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</si>
  <si>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</si>
  <si>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</si>
  <si>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</si>
  <si>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</si>
  <si>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</si>
  <si>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</si>
  <si>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</si>
  <si>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</si>
  <si>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</si>
  <si>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</si>
  <si>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</si>
  <si>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</si>
  <si>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</si>
  <si>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</si>
  <si>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</si>
  <si>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</si>
  <si>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</si>
  <si>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</si>
  <si>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</si>
  <si>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</si>
  <si>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</si>
  <si>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</si>
  <si>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</si>
  <si>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</si>
  <si>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</si>
  <si>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</si>
  <si>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</si>
  <si>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</si>
  <si>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</si>
  <si>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</si>
  <si>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</si>
  <si>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</si>
  <si>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</si>
  <si>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</si>
  <si>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</si>
  <si>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</si>
  <si>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</si>
  <si>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</si>
  <si>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</si>
  <si>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</si>
  <si>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</si>
  <si>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</si>
  <si>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</si>
  <si>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</si>
  <si>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</si>
  <si>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</si>
  <si>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</si>
  <si>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</si>
  <si>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</si>
  <si>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</si>
  <si>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</si>
  <si>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</si>
  <si>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</si>
  <si>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</si>
  <si>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</si>
  <si>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</si>
  <si>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</si>
  <si>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</si>
  <si>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</si>
  <si>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</si>
  <si>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</si>
  <si>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</si>
  <si>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</si>
  <si>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</si>
  <si>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</si>
  <si>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</si>
  <si>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</si>
  <si>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</si>
  <si>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</si>
  <si>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</si>
  <si>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</si>
  <si>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</si>
  <si>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</si>
  <si>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</si>
  <si>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</si>
  <si>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</si>
  <si>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</si>
  <si>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</si>
  <si>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</si>
  <si>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</si>
  <si>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</si>
  <si>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</si>
  <si>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</si>
  <si>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</si>
  <si>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</si>
  <si>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</si>
  <si>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</si>
  <si>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</si>
  <si>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</si>
  <si>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</si>
  <si>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</si>
  <si>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</si>
  <si>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</si>
  <si>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</si>
  <si>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</si>
  <si>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</si>
  <si>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</si>
  <si>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</si>
  <si>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</si>
  <si>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</si>
  <si>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</si>
  <si>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</si>
  <si>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</si>
  <si>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</si>
  <si>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</si>
  <si>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</si>
  <si>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</si>
  <si>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</si>
  <si>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</si>
  <si>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</si>
  <si>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</si>
  <si>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</si>
  <si>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</si>
  <si>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</si>
  <si>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</si>
  <si>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</si>
  <si>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</si>
  <si>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</si>
  <si>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</si>
  <si>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</si>
  <si>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</si>
  <si>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</si>
  <si>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</si>
  <si>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</si>
  <si>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</si>
  <si>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</si>
  <si>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</si>
  <si>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</si>
  <si>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</si>
  <si>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</si>
  <si>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</si>
  <si>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</si>
  <si>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</si>
  <si>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</si>
  <si>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</si>
  <si>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</si>
  <si>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</si>
  <si>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</si>
  <si>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</si>
  <si>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</si>
  <si>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</si>
  <si>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</si>
  <si>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</si>
  <si>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</si>
  <si>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</si>
  <si>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</si>
  <si>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</si>
  <si>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</si>
  <si>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</si>
  <si>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</si>
  <si>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</si>
  <si>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</si>
  <si>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</si>
  <si>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</si>
  <si>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</si>
  <si>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</si>
  <si>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</si>
  <si>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</si>
  <si>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</si>
  <si>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</si>
  <si>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</si>
  <si>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</si>
  <si>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</si>
  <si>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</si>
  <si>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</si>
  <si>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</si>
  <si>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</si>
  <si>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</si>
  <si>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</si>
  <si>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</si>
  <si>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</si>
  <si>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</si>
  <si>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</si>
  <si>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</si>
  <si>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</si>
  <si>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</si>
  <si>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</si>
  <si>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</si>
  <si>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</si>
  <si>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</si>
  <si>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</si>
  <si>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</si>
  <si>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</si>
  <si>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</si>
  <si>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</si>
  <si>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</si>
  <si>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</si>
  <si>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</si>
  <si>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</si>
  <si>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</si>
  <si>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</si>
  <si>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</si>
  <si>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</si>
  <si>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</si>
  <si>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</si>
  <si>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</si>
  <si>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</si>
  <si>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</si>
  <si>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</si>
  <si>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</si>
  <si>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</si>
  <si>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</si>
  <si>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</si>
  <si>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</si>
  <si>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</si>
  <si>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</si>
  <si>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</si>
  <si>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</si>
  <si>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</si>
  <si>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</si>
  <si>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</si>
  <si>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</si>
  <si>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</si>
  <si>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</si>
  <si>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</si>
  <si>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</si>
  <si>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</si>
  <si>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</si>
  <si>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</si>
  <si>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</si>
  <si>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</si>
  <si>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</si>
  <si>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</si>
  <si>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</si>
  <si>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</si>
  <si>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</si>
  <si>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</si>
  <si>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</si>
  <si>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</si>
  <si>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</si>
  <si>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</si>
  <si>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</si>
  <si>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</si>
  <si>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</si>
  <si>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</si>
  <si>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</si>
  <si>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</si>
  <si>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</si>
  <si>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</si>
  <si>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</si>
  <si>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</si>
  <si>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</si>
  <si>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</si>
  <si>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</si>
  <si>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</si>
  <si>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</si>
  <si>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</si>
  <si>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</si>
  <si>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</si>
  <si>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</si>
  <si>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</si>
  <si>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</si>
  <si>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</si>
  <si>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</si>
  <si>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</si>
  <si>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</si>
  <si>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</si>
  <si>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</si>
  <si>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</si>
  <si>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</si>
  <si>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</si>
  <si>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</si>
  <si>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</si>
  <si>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</si>
  <si>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</si>
  <si>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</si>
  <si>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</si>
  <si>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</si>
  <si>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</si>
  <si>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</si>
  <si>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</si>
  <si>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</si>
  <si>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</si>
  <si>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</si>
  <si>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</si>
  <si>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</si>
  <si>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</si>
  <si>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</si>
  <si>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</si>
  <si>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</si>
  <si>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</si>
  <si>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</si>
  <si>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</si>
  <si>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</si>
  <si>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</si>
  <si>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</si>
  <si>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</si>
  <si>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</si>
  <si>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</si>
  <si>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</si>
  <si>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</si>
  <si>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</si>
  <si>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</si>
  <si>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</si>
  <si>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</si>
  <si>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</si>
  <si>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</si>
  <si>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</si>
  <si>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</si>
  <si>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</si>
  <si>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</si>
  <si>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</si>
  <si>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</si>
  <si>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</si>
  <si>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</si>
  <si>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</si>
  <si>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</si>
  <si>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</si>
  <si>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</si>
  <si>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</si>
  <si>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</si>
  <si>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</si>
  <si>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</si>
  <si>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</si>
  <si>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</si>
  <si>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</si>
  <si>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</si>
  <si>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</si>
  <si>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</si>
  <si>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</si>
  <si>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</si>
  <si>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</si>
  <si>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</si>
  <si>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</si>
  <si>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</si>
  <si>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</si>
  <si>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</si>
  <si>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</si>
  <si>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</si>
  <si>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</si>
  <si>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</si>
  <si>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</si>
  <si>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</si>
  <si>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</si>
  <si>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</si>
  <si>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</si>
  <si>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</si>
  <si>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</si>
  <si>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</si>
  <si>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</si>
  <si>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</si>
  <si>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</si>
  <si>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</si>
  <si>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</si>
  <si>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</si>
  <si>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</si>
  <si>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</si>
  <si>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</si>
  <si>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</si>
  <si>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</si>
  <si>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</si>
  <si>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</si>
  <si>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</si>
  <si>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</si>
  <si>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</si>
  <si>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</si>
  <si>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</si>
  <si>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</si>
  <si>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</si>
  <si>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</si>
  <si>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</si>
  <si>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</si>
  <si>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</si>
  <si>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</si>
  <si>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</si>
  <si>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</si>
  <si>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</si>
  <si>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</si>
  <si>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</si>
  <si>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</si>
  <si>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</si>
  <si>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</si>
  <si>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</si>
  <si>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</si>
  <si>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</si>
  <si>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</si>
  <si>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</si>
  <si>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</si>
  <si>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</si>
  <si>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</si>
  <si>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</si>
  <si>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</si>
  <si>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</si>
  <si>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</si>
  <si>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</si>
  <si>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</si>
  <si>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</si>
  <si>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</si>
  <si>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</si>
  <si>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</si>
  <si>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</si>
  <si>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</si>
  <si>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</si>
  <si>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</si>
  <si>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</si>
  <si>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</si>
  <si>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</si>
  <si>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</si>
  <si>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</si>
  <si>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</si>
  <si>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</si>
  <si>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</si>
  <si>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</si>
  <si>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</si>
  <si>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</si>
  <si>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</si>
  <si>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</si>
  <si>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</si>
  <si>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</si>
  <si>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</si>
  <si>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</si>
  <si>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</si>
  <si>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</si>
  <si>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</si>
  <si>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</si>
  <si>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</si>
  <si>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</si>
  <si>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</si>
  <si>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</si>
  <si>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</si>
  <si>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</si>
  <si>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</si>
  <si>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</si>
  <si>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</si>
  <si>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</si>
  <si>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</si>
  <si>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</si>
  <si>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</si>
  <si>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</si>
  <si>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</si>
  <si>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</si>
  <si>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</si>
  <si>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</si>
  <si>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</si>
  <si>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</si>
  <si>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</si>
  <si>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</si>
  <si>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</si>
  <si>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</si>
  <si>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</si>
  <si>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</si>
  <si>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</si>
  <si>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</si>
  <si>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</si>
  <si>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</si>
  <si>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</si>
  <si>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</si>
  <si>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</si>
  <si>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</si>
  <si>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</si>
  <si>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</si>
  <si>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</si>
  <si>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</si>
  <si>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</si>
  <si>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</si>
  <si>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</si>
  <si>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</si>
  <si>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</si>
  <si>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</si>
  <si>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</si>
  <si>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</si>
  <si>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</si>
  <si>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</si>
  <si>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</si>
  <si>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</si>
  <si>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</si>
  <si>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</si>
  <si>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</si>
  <si>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</si>
  <si>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</si>
  <si>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</si>
  <si>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</si>
  <si>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</si>
  <si>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</si>
  <si>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</si>
  <si>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</si>
  <si>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</si>
  <si>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</si>
  <si>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</si>
  <si>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</si>
  <si>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</si>
  <si>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</si>
  <si>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</si>
  <si>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</si>
  <si>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</si>
  <si>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</si>
  <si>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</si>
  <si>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</si>
  <si>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</si>
  <si>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</si>
  <si>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</si>
  <si>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</si>
  <si>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</si>
  <si>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</si>
  <si>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</si>
  <si>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</si>
  <si>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</si>
  <si>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</si>
  <si>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</si>
  <si>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</si>
  <si>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</si>
  <si>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</si>
  <si>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</si>
  <si>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</si>
  <si>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</si>
  <si>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</si>
  <si>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</si>
  <si>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</si>
  <si>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</si>
  <si>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</si>
  <si>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</si>
  <si>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</si>
  <si>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</si>
  <si>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</si>
  <si>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</si>
  <si>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</si>
  <si>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</si>
  <si>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</si>
  <si>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</si>
  <si>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</si>
  <si>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</si>
  <si>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</si>
  <si>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</si>
  <si>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</si>
  <si>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</si>
  <si>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</si>
  <si>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</si>
  <si>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</si>
  <si>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</si>
  <si>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</si>
  <si>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</si>
  <si>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</si>
  <si>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</si>
  <si>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</si>
  <si>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</si>
  <si>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</si>
  <si>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</si>
  <si>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</si>
  <si>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</si>
  <si>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</si>
  <si>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</si>
  <si>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</si>
  <si>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</si>
  <si>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</si>
  <si>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</si>
  <si>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</si>
  <si>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</si>
  <si>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</si>
  <si>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</si>
  <si>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</si>
  <si>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</si>
  <si>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</si>
  <si>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</si>
  <si>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</si>
  <si>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</si>
  <si>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</si>
  <si>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</si>
  <si>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</si>
  <si>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</si>
  <si>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</si>
  <si>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</si>
  <si>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</si>
  <si>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</si>
  <si>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</si>
  <si>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</si>
  <si>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</si>
  <si>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</si>
  <si>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</si>
  <si>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</si>
  <si>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</si>
  <si>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</si>
  <si>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</si>
  <si>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</si>
  <si>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</si>
  <si>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</si>
  <si>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</si>
  <si>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</si>
  <si>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</si>
  <si>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</si>
  <si>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</si>
  <si>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</si>
  <si>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</si>
  <si>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</si>
  <si>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</si>
  <si>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</si>
  <si>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</si>
  <si>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</si>
  <si>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</si>
  <si>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</si>
  <si>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</si>
  <si>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</si>
  <si>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</si>
  <si>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</si>
  <si>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</si>
  <si>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</si>
  <si>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</si>
  <si>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</si>
  <si>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</si>
  <si>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</si>
  <si>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</si>
  <si>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</si>
  <si>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</si>
  <si>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</si>
  <si>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</si>
  <si>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</si>
  <si>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</si>
  <si>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</si>
  <si>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</si>
  <si>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</si>
  <si>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</si>
  <si>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</si>
  <si>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</si>
  <si>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</si>
  <si>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</si>
  <si>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</si>
  <si>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</si>
  <si>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</si>
  <si>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</si>
  <si>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</si>
  <si>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</si>
  <si>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</si>
  <si>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</si>
  <si>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</si>
  <si>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</si>
  <si>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</si>
  <si>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</si>
  <si>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</si>
  <si>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</si>
  <si>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</si>
  <si>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</si>
  <si>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</si>
  <si>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</si>
  <si>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</si>
  <si>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</si>
  <si>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</si>
  <si>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</si>
  <si>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</si>
  <si>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</si>
  <si>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</si>
  <si>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</si>
  <si>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</si>
  <si>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</si>
  <si>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</si>
  <si>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</si>
  <si>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</si>
  <si>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</si>
  <si>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</si>
  <si>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</si>
  <si>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</si>
  <si>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</si>
  <si>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</si>
  <si>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</si>
  <si>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</si>
  <si>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</si>
  <si>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</si>
  <si>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</si>
  <si>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</si>
  <si>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</si>
  <si>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</si>
  <si>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</si>
  <si>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</si>
  <si>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</si>
  <si>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</si>
  <si>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</si>
  <si>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</si>
  <si>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</si>
  <si>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</si>
  <si>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</si>
  <si>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</si>
  <si>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</si>
  <si>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</si>
  <si>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</si>
  <si>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</si>
  <si>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</si>
  <si>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</si>
  <si>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</si>
  <si>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</si>
  <si>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</si>
  <si>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</si>
  <si>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</si>
  <si>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</si>
  <si>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</si>
  <si>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</si>
  <si>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</si>
  <si>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</si>
  <si>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</si>
  <si>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</si>
  <si>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</si>
  <si>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</si>
  <si>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</si>
  <si>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</si>
  <si>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</si>
  <si>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</si>
  <si>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</si>
  <si>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</si>
  <si>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</si>
  <si>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</si>
  <si>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</si>
  <si>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</si>
  <si>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</si>
  <si>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</si>
  <si>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</si>
  <si>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</si>
  <si>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</si>
  <si>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</si>
  <si>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</si>
  <si>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</si>
  <si>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</si>
  <si>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</si>
  <si>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</si>
  <si>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</si>
  <si>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</si>
  <si>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</si>
  <si>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</si>
  <si>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</si>
  <si>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</si>
  <si>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</si>
  <si>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</si>
  <si>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</si>
  <si>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</si>
  <si>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</si>
  <si>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</si>
  <si>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</si>
  <si>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</si>
  <si>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</si>
  <si>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</si>
  <si>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</si>
  <si>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</si>
  <si>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</si>
  <si>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</si>
  <si>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</si>
  <si>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</si>
  <si>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</si>
  <si>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</si>
  <si>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</si>
  <si>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</si>
  <si>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</si>
  <si>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</si>
  <si>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</si>
  <si>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</si>
  <si>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</si>
  <si>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</si>
  <si>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</si>
  <si>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</si>
  <si>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</si>
  <si>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</si>
  <si>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</si>
  <si>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</si>
  <si>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</si>
  <si>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</si>
  <si>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</si>
  <si>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</si>
  <si>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</si>
  <si>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</si>
  <si>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</si>
  <si>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</si>
  <si>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</si>
  <si>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</si>
  <si>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</si>
  <si>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</si>
  <si>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</si>
  <si>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</si>
  <si>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</si>
  <si>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</si>
  <si>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</si>
  <si>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</si>
  <si>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</si>
  <si>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</si>
  <si>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</si>
  <si>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</si>
  <si>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</si>
  <si>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</si>
  <si>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</si>
  <si>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</si>
  <si>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</si>
  <si>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</si>
  <si>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</si>
  <si>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</si>
  <si>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</si>
  <si>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</si>
  <si>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</si>
  <si>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</si>
  <si>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</si>
  <si>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</si>
  <si>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</si>
  <si>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</si>
  <si>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</si>
  <si>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</si>
  <si>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</si>
  <si>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</si>
  <si>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</si>
  <si>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</si>
  <si>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</si>
  <si>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</si>
  <si>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</si>
  <si>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</si>
  <si>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</si>
  <si>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</si>
  <si>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</si>
  <si>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</si>
  <si>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</si>
  <si>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</si>
  <si>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</si>
  <si>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</si>
  <si>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</si>
  <si>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</si>
  <si>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</si>
  <si>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</si>
  <si>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</si>
  <si>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</si>
  <si>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</si>
  <si>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</si>
  <si>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</si>
  <si>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</si>
  <si>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</si>
  <si>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</si>
  <si>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</si>
  <si>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</si>
  <si>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</si>
  <si>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</si>
  <si>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</si>
  <si>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</si>
  <si>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</si>
  <si>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</si>
  <si>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</si>
  <si>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</si>
  <si>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</si>
  <si>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</si>
  <si>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</si>
  <si>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</si>
  <si>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</si>
  <si>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</si>
  <si>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</si>
  <si>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</si>
  <si>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</si>
  <si>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</si>
  <si>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</si>
  <si>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</si>
  <si>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</si>
  <si>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</si>
  <si>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</si>
  <si>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</si>
  <si>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</si>
  <si>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</si>
  <si>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</si>
  <si>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</si>
  <si>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</si>
  <si>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</si>
  <si>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</si>
  <si>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</si>
  <si>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</si>
  <si>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</si>
  <si>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</si>
  <si>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</si>
  <si>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</si>
  <si>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</si>
  <si>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</si>
  <si>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</si>
  <si>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</si>
  <si>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</si>
  <si>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</si>
  <si>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</si>
  <si>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</si>
  <si>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</si>
  <si>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</si>
  <si>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</si>
  <si>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</si>
  <si>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</si>
  <si>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</si>
  <si>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</si>
  <si>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</si>
  <si>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</si>
  <si>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</si>
  <si>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</si>
  <si>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</si>
  <si>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</si>
  <si>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</si>
  <si>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</si>
  <si>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</si>
  <si>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</si>
  <si>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</si>
  <si>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</si>
  <si>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</si>
  <si>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</si>
  <si>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</si>
  <si>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</si>
  <si>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</si>
  <si>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</si>
  <si>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</si>
  <si>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</si>
  <si>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</si>
  <si>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</si>
  <si>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</si>
  <si>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</si>
  <si>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</si>
  <si>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</si>
  <si>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</si>
  <si>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</si>
  <si>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</si>
  <si>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</si>
  <si>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</si>
  <si>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</si>
  <si>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</si>
  <si>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</si>
  <si>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</si>
  <si>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</si>
  <si>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</si>
  <si>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</si>
  <si>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</si>
  <si>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</si>
  <si>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</si>
  <si>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</si>
  <si>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</si>
  <si>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</si>
  <si>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</si>
  <si>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</si>
  <si>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</si>
  <si>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</si>
  <si>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</si>
  <si>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</si>
  <si>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</si>
  <si>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</si>
  <si>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</si>
  <si>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</si>
  <si>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</si>
  <si>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</si>
  <si>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</si>
  <si>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</si>
  <si>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</si>
  <si>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</si>
  <si>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</si>
  <si>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</si>
  <si>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</si>
  <si>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</si>
  <si>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</si>
  <si>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</si>
  <si>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</si>
  <si>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</si>
  <si>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</si>
  <si>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</si>
  <si>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</si>
  <si>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</si>
  <si>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</si>
  <si>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</si>
  <si>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</si>
  <si>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</si>
  <si>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</si>
  <si>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</si>
  <si>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</si>
  <si>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</si>
  <si>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</si>
  <si>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</si>
  <si>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</si>
  <si>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</si>
  <si>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</si>
  <si>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</si>
  <si>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</si>
  <si>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</si>
  <si>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</si>
  <si>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</si>
  <si>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</si>
  <si>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</si>
  <si>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</si>
  <si>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</si>
  <si>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</si>
  <si>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</si>
  <si>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</si>
  <si>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</si>
  <si>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</si>
  <si>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</si>
  <si>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</si>
  <si>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</si>
  <si>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</si>
  <si>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</si>
  <si>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</si>
  <si>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</si>
  <si>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</si>
  <si>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</si>
  <si>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</si>
  <si>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</si>
  <si>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</si>
  <si>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</si>
  <si>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</si>
  <si>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</si>
  <si>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</si>
  <si>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</si>
  <si>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</si>
  <si>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</si>
  <si>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</si>
  <si>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</si>
  <si>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</si>
  <si>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</si>
  <si>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</si>
  <si>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</si>
  <si>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</si>
  <si>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</si>
  <si>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</si>
  <si>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</si>
  <si>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</si>
  <si>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</si>
  <si>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</si>
  <si>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</si>
  <si>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</si>
  <si>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</si>
  <si>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</si>
  <si>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</si>
  <si>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</si>
  <si>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</si>
  <si>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</si>
  <si>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</si>
  <si>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</si>
  <si>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</si>
  <si>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</si>
  <si>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</si>
  <si>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</si>
  <si>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</si>
  <si>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</si>
  <si>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</si>
  <si>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</si>
  <si>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</si>
  <si>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</si>
  <si>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</si>
  <si>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</si>
  <si>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</si>
  <si>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</si>
  <si>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</si>
  <si>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</si>
  <si>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</si>
  <si>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</si>
  <si>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</si>
  <si>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</si>
  <si>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</si>
  <si>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</si>
  <si>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</si>
  <si>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</si>
  <si>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</si>
  <si>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</si>
  <si>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</si>
  <si>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</si>
  <si>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</si>
  <si>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</si>
  <si>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</si>
  <si>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</si>
  <si>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</si>
  <si>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</si>
  <si>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</si>
  <si>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</si>
  <si>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</si>
  <si>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</si>
  <si>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</si>
  <si>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</si>
  <si>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</si>
  <si>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</si>
  <si>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</si>
  <si>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</si>
  <si>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</si>
  <si>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</si>
  <si>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</si>
  <si>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</si>
  <si>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</si>
  <si>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</si>
  <si>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</si>
  <si>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</si>
  <si>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</si>
  <si>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</si>
  <si>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</si>
  <si>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</si>
  <si>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</si>
  <si>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</si>
  <si>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</si>
  <si>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</si>
  <si>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</si>
  <si>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</si>
  <si>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</si>
  <si>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</si>
  <si>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</si>
  <si>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</si>
  <si>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</si>
  <si>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</si>
  <si>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</si>
  <si>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</si>
  <si>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</si>
  <si>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</si>
  <si>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</si>
  <si>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</si>
  <si>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</si>
  <si>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</si>
  <si>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</si>
  <si>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</si>
  <si>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</si>
  <si>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</si>
  <si>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</si>
  <si>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</si>
  <si>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</si>
  <si>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</si>
  <si>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</si>
  <si>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</si>
  <si>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</si>
  <si>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</si>
  <si>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</si>
  <si>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</si>
  <si>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</si>
  <si>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</si>
  <si>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</si>
  <si>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</si>
  <si>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</si>
  <si>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</si>
  <si>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</si>
  <si>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</si>
  <si>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</si>
  <si>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</si>
  <si>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</si>
  <si>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</si>
  <si>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</si>
  <si>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</si>
  <si>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</si>
  <si>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</si>
  <si>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</si>
  <si>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</si>
  <si>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</si>
  <si>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</si>
  <si>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</si>
  <si>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</si>
  <si>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</si>
  <si>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</si>
  <si>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</si>
  <si>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</si>
  <si>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</si>
  <si>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</si>
  <si>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</si>
  <si>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</si>
  <si>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</si>
  <si>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</si>
  <si>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</si>
  <si>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</si>
  <si>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</si>
  <si>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</si>
  <si>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</si>
  <si>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</si>
  <si>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</si>
  <si>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</si>
  <si>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</si>
  <si>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</si>
  <si>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</si>
  <si>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</si>
  <si>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</si>
  <si>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</si>
  <si>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</si>
  <si>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</si>
  <si>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</si>
  <si>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</si>
  <si>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</si>
  <si>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</si>
  <si>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</si>
  <si>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</si>
  <si>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</si>
  <si>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</si>
  <si>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</si>
  <si>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</si>
  <si>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</si>
  <si>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</si>
  <si>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</si>
  <si>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</si>
  <si>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</si>
  <si>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</si>
  <si>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</si>
  <si>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</si>
  <si>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</si>
  <si>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</si>
  <si>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</si>
  <si>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</si>
  <si>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</si>
  <si>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</si>
  <si>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</si>
  <si>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</si>
  <si>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</si>
  <si>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</si>
  <si>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</si>
  <si>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</si>
  <si>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</si>
  <si>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</si>
  <si>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</si>
  <si>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</si>
  <si>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</si>
  <si>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</si>
  <si>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</si>
  <si>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</si>
  <si>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</si>
  <si>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</si>
  <si>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</si>
  <si>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</si>
  <si>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</si>
  <si>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</si>
  <si>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</si>
  <si>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</si>
  <si>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</si>
  <si>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</si>
  <si>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</si>
  <si>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</si>
  <si>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</si>
  <si>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</si>
  <si>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</si>
  <si>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</si>
  <si>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</si>
  <si>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</si>
  <si>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</si>
  <si>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</si>
  <si>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</si>
  <si>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</si>
  <si>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</si>
  <si>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</si>
  <si>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</si>
  <si>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</si>
  <si>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</si>
  <si>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</si>
  <si>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</si>
  <si>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</si>
  <si>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</si>
  <si>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</si>
  <si>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</si>
  <si>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</si>
  <si>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</si>
  <si>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</si>
  <si>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</si>
  <si>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</si>
  <si>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</si>
  <si>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</si>
  <si>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</si>
  <si>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</si>
  <si>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</si>
  <si>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</si>
  <si>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</si>
  <si>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</si>
  <si>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</si>
  <si>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</si>
  <si>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</si>
  <si>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</si>
  <si>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</si>
  <si>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</si>
  <si>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</si>
  <si>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</si>
  <si>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</si>
  <si>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</si>
  <si>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</si>
  <si>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</si>
  <si>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</si>
  <si>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</si>
  <si>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</si>
  <si>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</si>
  <si>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</si>
  <si>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</si>
  <si>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</si>
  <si>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</si>
  <si>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</si>
  <si>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</si>
  <si>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</si>
  <si>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</si>
  <si>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</si>
  <si>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</si>
  <si>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</si>
  <si>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</si>
  <si>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</si>
  <si>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</si>
  <si>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</si>
  <si>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</si>
  <si>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</si>
  <si>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</si>
  <si>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</si>
  <si>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</si>
  <si>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</si>
  <si>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</si>
  <si>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</si>
  <si>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</si>
  <si>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</si>
  <si>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</si>
  <si>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</si>
  <si>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</si>
  <si>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</si>
  <si>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</si>
  <si>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</si>
  <si>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</si>
  <si>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</si>
  <si>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</si>
  <si>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</si>
  <si>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</si>
  <si>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</si>
  <si>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</si>
  <si>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</si>
  <si>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</si>
  <si>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</si>
  <si>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</si>
  <si>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</si>
  <si>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</si>
  <si>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</si>
  <si>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</si>
  <si>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</si>
  <si>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</si>
  <si>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</si>
  <si>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</si>
  <si>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</si>
  <si>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</si>
  <si>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</si>
  <si>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</si>
  <si>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</si>
  <si>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</si>
  <si>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</si>
  <si>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</si>
  <si>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</si>
  <si>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</si>
  <si>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</si>
  <si>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</si>
  <si>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</si>
  <si>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</si>
  <si>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</si>
  <si>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</si>
  <si>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</si>
  <si>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</si>
  <si>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</si>
  <si>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</si>
  <si>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</si>
  <si>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</si>
  <si>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</si>
  <si>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</si>
  <si>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</si>
  <si>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</si>
  <si>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</si>
  <si>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</si>
  <si>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</si>
  <si>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</si>
  <si>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</si>
  <si>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</si>
  <si>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</si>
  <si>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</si>
  <si>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</si>
  <si>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</si>
  <si>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</si>
  <si>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</si>
  <si>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</si>
  <si>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</si>
  <si>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</si>
  <si>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</si>
  <si>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</si>
  <si>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</si>
  <si>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</si>
  <si>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</si>
  <si>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</si>
  <si>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</si>
  <si>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</si>
  <si>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</si>
  <si>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</si>
  <si>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</si>
  <si>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</si>
  <si>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</si>
  <si>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</si>
  <si>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</si>
  <si>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</si>
  <si>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</si>
  <si>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</si>
  <si>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</si>
  <si>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</si>
  <si>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</si>
  <si>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</si>
  <si>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</si>
  <si>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</si>
  <si>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</si>
  <si>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</si>
  <si>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</si>
  <si>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</si>
  <si>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</si>
  <si>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</si>
  <si>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</si>
  <si>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</si>
  <si>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</si>
  <si>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</si>
  <si>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</si>
  <si>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</si>
  <si>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</si>
  <si>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</si>
  <si>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</si>
  <si>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</si>
  <si>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</si>
  <si>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</si>
  <si>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</si>
  <si>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</si>
  <si>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</si>
  <si>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</si>
  <si>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</si>
  <si>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</si>
  <si>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</si>
  <si>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</si>
  <si>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</si>
  <si>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</si>
  <si>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</si>
  <si>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</si>
  <si>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</si>
  <si>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</si>
  <si>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</si>
  <si>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</si>
  <si>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</si>
  <si>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</si>
  <si>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</si>
  <si>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</si>
  <si>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</si>
  <si>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</si>
  <si>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</si>
  <si>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</si>
  <si>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</si>
  <si>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</si>
  <si>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</si>
  <si>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</si>
  <si>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</si>
  <si>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</si>
  <si>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</si>
  <si>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</si>
  <si>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</si>
  <si>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</si>
  <si>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</si>
  <si>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</si>
  <si>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</si>
  <si>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</si>
  <si>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</si>
  <si>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</si>
  <si>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</si>
  <si>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</si>
  <si>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</si>
  <si>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</si>
  <si>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</si>
  <si>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</si>
  <si>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</si>
  <si>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</si>
  <si>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</si>
  <si>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</si>
  <si>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</si>
  <si>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</si>
  <si>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</si>
  <si>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</si>
  <si>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</si>
  <si>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</si>
  <si>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</si>
  <si>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</si>
  <si>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</si>
  <si>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</si>
  <si>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</si>
  <si>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</si>
  <si>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</si>
  <si>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</si>
  <si>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</si>
  <si>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</si>
  <si>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</si>
  <si>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</si>
  <si>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</si>
  <si>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</si>
  <si>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</si>
  <si>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</si>
  <si>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</si>
  <si>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</si>
  <si>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</si>
  <si>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</si>
  <si>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</si>
  <si>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</si>
  <si>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</si>
  <si>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</si>
  <si>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</si>
  <si>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</si>
  <si>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</si>
  <si>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</si>
  <si>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</si>
  <si>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</si>
  <si>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</si>
  <si>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</si>
  <si>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</si>
  <si>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</si>
  <si>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</si>
  <si>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</si>
  <si>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</si>
  <si>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</si>
  <si>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</si>
  <si>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</si>
  <si>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</si>
  <si>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</si>
  <si>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</si>
  <si>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</si>
  <si>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</si>
  <si>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</si>
  <si>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</si>
  <si>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</si>
  <si>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</si>
  <si>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</si>
  <si>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</si>
  <si>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</si>
  <si>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</si>
  <si>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</si>
  <si>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</si>
  <si>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</si>
  <si>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</si>
  <si>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</si>
  <si>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</si>
  <si>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</si>
  <si>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</si>
  <si>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</si>
  <si>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</si>
  <si>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</si>
  <si>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</si>
  <si>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</si>
  <si>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</si>
  <si>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</si>
  <si>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</si>
  <si>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</si>
  <si>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</si>
  <si>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</si>
  <si>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</si>
  <si>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</si>
  <si>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</si>
  <si>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</si>
  <si>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</si>
  <si>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</si>
  <si>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</si>
  <si>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</si>
  <si>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</si>
  <si>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</si>
  <si>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</si>
  <si>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</si>
  <si>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</si>
  <si>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</si>
  <si>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</si>
  <si>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</si>
  <si>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</si>
  <si>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</si>
  <si>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</si>
  <si>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</si>
  <si>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</si>
  <si>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</si>
  <si>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</si>
  <si>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</si>
  <si>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</si>
  <si>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</si>
  <si>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</si>
  <si>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</si>
  <si>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</si>
  <si>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</si>
  <si>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</si>
  <si>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</si>
  <si>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</si>
  <si>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</si>
  <si>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</si>
  <si>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</si>
  <si>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</si>
  <si>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</si>
  <si>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</si>
  <si>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</si>
  <si>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</si>
  <si>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</si>
  <si>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</si>
  <si>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</si>
  <si>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</si>
  <si>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</si>
  <si>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</si>
  <si>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</si>
  <si>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</si>
  <si>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</si>
  <si>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</si>
  <si>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</si>
  <si>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</si>
  <si>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</si>
  <si>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</si>
  <si>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</si>
  <si>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</si>
  <si>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</si>
  <si>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</si>
  <si>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</si>
  <si>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</si>
  <si>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</si>
  <si>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</si>
  <si>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</si>
  <si>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</si>
  <si>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</si>
  <si>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</si>
  <si>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</si>
  <si>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</si>
  <si>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</si>
  <si>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</si>
  <si>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</si>
  <si>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</si>
  <si>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</si>
  <si>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</si>
  <si>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</si>
  <si>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</si>
  <si>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</si>
  <si>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</si>
  <si>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</si>
  <si>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</si>
  <si>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</si>
  <si>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</si>
  <si>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</si>
  <si>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</si>
  <si>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</si>
  <si>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</si>
  <si>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</si>
  <si>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</si>
  <si>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</si>
  <si>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</si>
  <si>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</si>
  <si>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</si>
  <si>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</si>
  <si>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</si>
  <si>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</si>
  <si>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</si>
  <si>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</si>
  <si>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</si>
  <si>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</si>
  <si>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</si>
  <si>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</si>
  <si>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</si>
  <si>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</si>
  <si>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</si>
  <si>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</si>
  <si>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</si>
  <si>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</si>
  <si>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</si>
  <si>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</si>
  <si>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</si>
  <si>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</si>
  <si>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</si>
  <si>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</si>
  <si>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</si>
  <si>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</si>
  <si>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</si>
  <si>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</si>
  <si>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</si>
  <si>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</si>
  <si>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</si>
  <si>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</si>
  <si>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</si>
  <si>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</si>
  <si>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</si>
  <si>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</si>
  <si>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</si>
  <si>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</si>
  <si>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</si>
  <si>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</si>
  <si>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</si>
  <si>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</si>
  <si>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</si>
  <si>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</si>
  <si>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</si>
  <si>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</si>
  <si>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</si>
  <si>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</si>
  <si>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</si>
  <si>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</si>
  <si>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</si>
  <si>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</si>
  <si>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</si>
  <si>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</si>
  <si>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</si>
  <si>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</si>
  <si>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</si>
  <si>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</si>
  <si>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</si>
  <si>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</si>
  <si>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</si>
  <si>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</si>
  <si>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</si>
  <si>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</si>
  <si>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</si>
  <si>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</si>
  <si>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</si>
  <si>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</si>
  <si>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</si>
  <si>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</si>
  <si>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</si>
  <si>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</si>
  <si>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</si>
  <si>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</si>
  <si>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</si>
  <si>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</si>
  <si>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</si>
  <si>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</si>
  <si>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</si>
  <si>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</si>
  <si>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</si>
  <si>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</si>
  <si>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</si>
  <si>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</si>
  <si>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</si>
  <si>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</si>
  <si>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</si>
  <si>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</si>
  <si>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</si>
  <si>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</si>
  <si>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</si>
  <si>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</si>
  <si>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</si>
  <si>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</si>
  <si>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</si>
  <si>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</si>
  <si>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</si>
  <si>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</si>
  <si>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</si>
  <si>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</si>
  <si>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</si>
  <si>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</si>
  <si>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</si>
  <si>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</si>
  <si>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</si>
  <si>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</si>
  <si>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</si>
  <si>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</si>
  <si>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</si>
  <si>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</si>
  <si>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</si>
  <si>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</si>
  <si>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</si>
  <si>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</si>
  <si>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</si>
  <si>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</si>
  <si>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</si>
  <si>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</si>
  <si>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</si>
  <si>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</si>
  <si>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</si>
  <si>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</si>
  <si>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</si>
  <si>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</si>
  <si>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</si>
  <si>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</si>
  <si>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</si>
  <si>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</si>
  <si>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</si>
  <si>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</si>
  <si>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</si>
  <si>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</si>
  <si>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</si>
  <si>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</si>
  <si>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</si>
  <si>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</si>
  <si>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</si>
  <si>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</si>
  <si>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</si>
  <si>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</si>
  <si>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</si>
  <si>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</si>
  <si>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</si>
  <si>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</si>
  <si>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</si>
  <si>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</si>
  <si>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</si>
  <si>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</si>
  <si>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</si>
  <si>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</si>
  <si>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</si>
  <si>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</si>
  <si>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</si>
  <si>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</si>
  <si>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</si>
  <si>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</si>
  <si>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</si>
  <si>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</si>
  <si>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</si>
  <si>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</si>
  <si>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</si>
  <si>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</si>
  <si>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</si>
  <si>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</si>
  <si>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</si>
  <si>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</si>
  <si>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</si>
  <si>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</si>
  <si>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</si>
  <si>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</si>
  <si>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</si>
  <si>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</si>
  <si>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</si>
  <si>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</si>
  <si>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</si>
  <si>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</si>
  <si>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</si>
  <si>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</si>
  <si>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</si>
  <si>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</si>
  <si>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</si>
  <si>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</si>
  <si>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</si>
  <si>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</si>
  <si>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</si>
  <si>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</si>
  <si>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</si>
  <si>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</si>
  <si>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</si>
  <si>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</si>
  <si>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</si>
  <si>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</si>
  <si>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</si>
  <si>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</si>
  <si>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</si>
  <si>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</si>
  <si>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</si>
  <si>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</si>
  <si>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</si>
  <si>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</si>
  <si>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</si>
  <si>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</si>
  <si>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</si>
  <si>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</si>
  <si>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</si>
  <si>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</si>
  <si>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</si>
  <si>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</si>
  <si>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</si>
  <si>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</si>
  <si>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</si>
  <si>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</si>
  <si>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</si>
  <si>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</si>
  <si>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</si>
  <si>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</si>
  <si>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</si>
  <si>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</si>
  <si>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</si>
  <si>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</si>
  <si>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</si>
  <si>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</si>
  <si>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</si>
  <si>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</si>
  <si>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</si>
  <si>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</si>
  <si>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</si>
  <si>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</si>
  <si>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</si>
  <si>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</si>
  <si>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</si>
  <si>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</si>
  <si>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</si>
  <si>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</si>
  <si>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</si>
  <si>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</si>
  <si>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</si>
  <si>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</si>
  <si>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</si>
  <si>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</si>
  <si>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</si>
  <si>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</si>
  <si>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</si>
  <si>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</si>
  <si>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</si>
  <si>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</si>
  <si>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</si>
  <si>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</si>
  <si>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</si>
  <si>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</si>
  <si>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</si>
  <si>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</si>
  <si>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</si>
  <si>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</si>
  <si>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</si>
  <si>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</si>
  <si>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</si>
  <si>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</si>
  <si>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</si>
  <si>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</si>
  <si>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</si>
  <si>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</si>
  <si>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</si>
  <si>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</si>
  <si>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</si>
  <si>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</si>
  <si>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</si>
  <si>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</si>
  <si>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</si>
  <si>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</si>
  <si>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</si>
  <si>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</si>
  <si>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</si>
  <si>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</si>
  <si>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</si>
  <si>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</si>
  <si>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</si>
  <si>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</si>
  <si>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</si>
  <si>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</si>
  <si>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</si>
  <si>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</si>
  <si>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</si>
  <si>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</si>
  <si>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</si>
  <si>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</si>
  <si>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</si>
  <si>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</si>
  <si>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</si>
  <si>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</si>
  <si>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</si>
  <si>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</si>
  <si>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</si>
  <si>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</si>
  <si>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</si>
  <si>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</si>
  <si>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</si>
  <si>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</si>
  <si>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</si>
  <si>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</si>
  <si>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</si>
  <si>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</si>
  <si>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</si>
  <si>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</si>
  <si>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</si>
  <si>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</si>
  <si>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</si>
  <si>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</si>
  <si>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</si>
  <si>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</si>
  <si>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</si>
  <si>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</si>
  <si>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</si>
  <si>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</si>
  <si>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</si>
  <si>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</si>
  <si>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</si>
  <si>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</si>
  <si>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</si>
  <si>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</si>
  <si>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</si>
  <si>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</si>
  <si>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</si>
  <si>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</si>
  <si>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</si>
  <si>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</si>
  <si>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</si>
  <si>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</si>
  <si>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</si>
  <si>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</si>
  <si>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</si>
  <si>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</si>
  <si>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</si>
  <si>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</si>
  <si>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</si>
  <si>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</si>
  <si>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</si>
  <si>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</si>
  <si>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</si>
  <si>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</si>
  <si>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</si>
  <si>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</si>
  <si>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</si>
  <si>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</si>
  <si>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</si>
  <si>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</si>
  <si>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</si>
  <si>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</si>
  <si>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</si>
  <si>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</si>
  <si>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</si>
  <si>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</si>
  <si>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</si>
  <si>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</si>
  <si>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</si>
  <si>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</si>
  <si>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</si>
  <si>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</si>
  <si>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</si>
  <si>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</si>
  <si>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</si>
  <si>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</si>
  <si>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</si>
  <si>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</si>
  <si>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</si>
  <si>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</si>
  <si>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</si>
  <si>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</si>
  <si>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</si>
  <si>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</si>
  <si>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</si>
  <si>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</si>
  <si>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</si>
  <si>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</si>
  <si>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</si>
  <si>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</si>
  <si>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</si>
  <si>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</si>
  <si>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</si>
  <si>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</si>
  <si>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</si>
  <si>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</si>
  <si>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</si>
  <si>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</si>
  <si>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</si>
  <si>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</si>
  <si>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</si>
  <si>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</si>
  <si>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</si>
  <si>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</si>
  <si>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</si>
  <si>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</si>
  <si>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</si>
  <si>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</si>
  <si>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</si>
  <si>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</si>
  <si>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</si>
  <si>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</si>
  <si>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</si>
  <si>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</si>
  <si>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</si>
  <si>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</si>
  <si>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</si>
  <si>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</si>
  <si>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</si>
  <si>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</si>
  <si>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</si>
  <si>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</si>
  <si>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</si>
  <si>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</si>
  <si>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</si>
  <si>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</si>
  <si>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</si>
  <si>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</si>
  <si>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</si>
  <si>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</si>
  <si>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</si>
  <si>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</si>
  <si>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</si>
  <si>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</si>
  <si>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</si>
  <si>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</si>
  <si>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</si>
  <si>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</si>
  <si>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</si>
  <si>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</si>
  <si>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</si>
  <si>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</si>
  <si>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</si>
  <si>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</si>
  <si>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</si>
  <si>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</si>
  <si>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</si>
  <si>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</si>
  <si>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</si>
  <si>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</si>
  <si>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</si>
  <si>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</si>
  <si>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</si>
  <si>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</si>
  <si>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</si>
  <si>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</si>
  <si>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</si>
  <si>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</si>
  <si>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</si>
  <si>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</si>
  <si>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</si>
  <si>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</si>
  <si>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</si>
  <si>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</si>
  <si>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</si>
  <si>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</si>
  <si>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</si>
  <si>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</si>
  <si>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</si>
  <si>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</si>
  <si>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</si>
  <si>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</si>
  <si>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</si>
  <si>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</si>
  <si>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</si>
  <si>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</si>
  <si>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</si>
  <si>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</si>
  <si>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</si>
  <si>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</si>
  <si>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</si>
  <si>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</si>
  <si>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</si>
  <si>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</si>
  <si>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</si>
  <si>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</si>
  <si>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</si>
  <si>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</si>
  <si>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</si>
  <si>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</si>
  <si>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</si>
  <si>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</si>
  <si>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</si>
  <si>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</si>
  <si>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</si>
  <si>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</si>
  <si>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</si>
  <si>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</si>
  <si>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</si>
  <si>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</si>
  <si>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</si>
  <si>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</si>
  <si>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</si>
  <si>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</si>
  <si>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</si>
  <si>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</si>
  <si>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</si>
  <si>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</si>
  <si>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</si>
  <si>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</si>
  <si>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</si>
  <si>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</si>
  <si>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</si>
  <si>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</si>
  <si>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</si>
  <si>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</si>
  <si>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</si>
  <si>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</si>
  <si>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</si>
  <si>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</si>
  <si>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</si>
  <si>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</si>
  <si>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</si>
  <si>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</si>
  <si>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</si>
  <si>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</si>
  <si>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</si>
  <si>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</si>
  <si>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</si>
  <si>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</si>
  <si>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</si>
  <si>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</si>
  <si>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</si>
  <si>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</si>
  <si>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</si>
  <si>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</si>
  <si>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</si>
  <si>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</si>
  <si>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</si>
  <si>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</si>
  <si>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</si>
  <si>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</si>
  <si>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</si>
  <si>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</si>
  <si>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</si>
  <si>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</si>
  <si>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</si>
  <si>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</si>
  <si>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</si>
  <si>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</si>
  <si>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</si>
  <si>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</si>
  <si>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</si>
  <si>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</si>
  <si>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</si>
  <si>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</si>
  <si>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</si>
  <si>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</si>
  <si>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</si>
  <si>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</si>
  <si>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</si>
  <si>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</si>
  <si>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</si>
  <si>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</si>
  <si>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</si>
  <si>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</si>
  <si>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</si>
  <si>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</si>
  <si>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</si>
  <si>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</si>
  <si>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</si>
  <si>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</si>
  <si>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</si>
  <si>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</si>
  <si>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</si>
  <si>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</si>
  <si>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</si>
  <si>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</si>
  <si>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</si>
  <si>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</si>
  <si>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</si>
  <si>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</si>
  <si>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</si>
  <si>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</si>
  <si>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</si>
  <si>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</si>
  <si>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</si>
  <si>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</si>
  <si>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</si>
  <si>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</si>
  <si>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</si>
  <si>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</si>
  <si>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</si>
  <si>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</si>
  <si>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</si>
  <si>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</si>
  <si>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</si>
  <si>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</si>
  <si>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</si>
  <si>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</si>
  <si>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</si>
  <si>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</si>
  <si>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</si>
  <si>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</si>
  <si>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</si>
  <si>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</si>
  <si>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</si>
  <si>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</si>
  <si>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</si>
  <si>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</si>
  <si>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</si>
  <si>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</si>
  <si>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</si>
  <si>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</si>
  <si>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</si>
  <si>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</si>
  <si>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</si>
  <si>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</si>
  <si>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</si>
  <si>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</si>
  <si>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</si>
  <si>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</si>
  <si>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</si>
  <si>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</si>
  <si>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</si>
  <si>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</si>
  <si>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</si>
  <si>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</si>
  <si>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</si>
  <si>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</si>
  <si>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</si>
  <si>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</si>
  <si>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</si>
  <si>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</si>
  <si>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</si>
  <si>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</si>
  <si>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</si>
  <si>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</si>
  <si>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</si>
  <si>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</si>
  <si>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</si>
  <si>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</si>
  <si>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</si>
  <si>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</si>
  <si>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</si>
  <si>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</si>
  <si>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</si>
  <si>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</si>
  <si>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</si>
  <si>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</si>
  <si>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</si>
  <si>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</si>
  <si>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</si>
  <si>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</si>
  <si>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</si>
  <si>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</si>
  <si>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</si>
  <si>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</si>
  <si>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</si>
  <si>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</si>
  <si>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</si>
  <si>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</si>
  <si>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</si>
  <si>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</si>
  <si>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</si>
  <si>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</si>
  <si>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</si>
  <si>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</si>
  <si>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</si>
  <si>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</si>
  <si>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</si>
  <si>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</si>
  <si>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</si>
  <si>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</si>
  <si>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</si>
  <si>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</si>
  <si>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</si>
  <si>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</si>
  <si>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</si>
  <si>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</si>
  <si>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</si>
  <si>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</si>
  <si>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</si>
  <si>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</si>
  <si>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</si>
  <si>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</si>
  <si>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</si>
  <si>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</si>
  <si>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</si>
  <si>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</si>
  <si>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</si>
  <si>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</si>
  <si>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</si>
  <si>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</si>
  <si>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</si>
  <si>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</si>
  <si>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</si>
  <si>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</si>
  <si>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</si>
  <si>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</si>
  <si>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</si>
  <si>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</si>
  <si>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</si>
  <si>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</si>
  <si>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</si>
  <si>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</si>
  <si>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</si>
  <si>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</si>
  <si>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</si>
  <si>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</si>
  <si>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</si>
  <si>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</si>
  <si>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</si>
  <si>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</si>
  <si>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</si>
  <si>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</si>
  <si>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</si>
  <si>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</si>
  <si>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</si>
  <si>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</si>
  <si>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</si>
  <si>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</si>
  <si>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</si>
  <si>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</si>
  <si>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</si>
  <si>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</si>
  <si>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</si>
  <si>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</si>
  <si>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</si>
  <si>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</si>
  <si>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</si>
  <si>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</si>
  <si>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</si>
  <si>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</si>
  <si>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</si>
  <si>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</si>
  <si>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</si>
  <si>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</si>
  <si>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</si>
  <si>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</si>
  <si>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</si>
  <si>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</si>
  <si>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</si>
  <si>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</si>
  <si>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</si>
  <si>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</si>
  <si>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</si>
  <si>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</si>
  <si>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</si>
  <si>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</si>
  <si>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</si>
  <si>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</si>
  <si>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</si>
  <si>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</si>
  <si>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</si>
  <si>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</si>
  <si>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</si>
  <si>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</si>
  <si>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</si>
  <si>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</si>
  <si>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</si>
  <si>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</si>
  <si>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</si>
  <si>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</si>
  <si>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</si>
  <si>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</si>
  <si>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</si>
  <si>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</si>
  <si>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</si>
  <si>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</si>
  <si>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</si>
  <si>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</si>
  <si>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</si>
  <si>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</si>
  <si>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</si>
  <si>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</si>
  <si>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</si>
  <si>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</si>
  <si>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</si>
  <si>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</si>
  <si>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</si>
  <si>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</si>
  <si>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</si>
  <si>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</si>
  <si>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</si>
  <si>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</si>
  <si>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</si>
  <si>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</si>
  <si>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</si>
  <si>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</si>
  <si>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</si>
  <si>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</si>
  <si>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</si>
  <si>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</si>
  <si>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</si>
  <si>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</si>
  <si>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</si>
  <si>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</si>
  <si>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</si>
  <si>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</si>
  <si>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</si>
  <si>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</si>
  <si>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</si>
  <si>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</si>
  <si>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</si>
  <si>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</si>
  <si>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</si>
  <si>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</si>
  <si>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</si>
  <si>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</si>
  <si>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</si>
  <si>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</si>
  <si>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</si>
  <si>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</si>
  <si>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</si>
  <si>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</si>
  <si>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</si>
  <si>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</si>
  <si>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</si>
  <si>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</si>
  <si>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</si>
  <si>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</si>
  <si>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</si>
  <si>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</si>
  <si>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</si>
  <si>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</si>
  <si>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</si>
  <si>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</si>
  <si>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</si>
  <si>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</si>
  <si>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</si>
  <si>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</si>
  <si>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</si>
  <si>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</si>
  <si>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</si>
  <si>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</si>
  <si>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</si>
  <si>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</si>
  <si>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</si>
  <si>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</si>
  <si>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</si>
  <si>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</si>
  <si>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</si>
  <si>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</si>
  <si>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</si>
  <si>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</si>
  <si>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</si>
  <si>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</si>
  <si>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</si>
  <si>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</si>
  <si>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</si>
  <si>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</si>
  <si>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</si>
  <si>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</si>
  <si>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</si>
  <si>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</si>
  <si>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</si>
  <si>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</si>
  <si>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</si>
  <si>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</si>
  <si>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</si>
  <si>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</si>
  <si>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</si>
  <si>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</si>
  <si>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</si>
  <si>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</si>
  <si>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</si>
  <si>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</si>
  <si>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</si>
  <si>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</si>
  <si>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</si>
  <si>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</si>
  <si>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</si>
  <si>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</si>
  <si>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</si>
  <si>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</si>
  <si>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</si>
  <si>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</si>
  <si>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</si>
  <si>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</si>
  <si>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</si>
  <si>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</si>
  <si>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</si>
  <si>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</si>
  <si>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</si>
  <si>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</si>
  <si>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</si>
  <si>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</si>
  <si>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</si>
  <si>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</si>
  <si>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</si>
  <si>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</si>
  <si>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</si>
  <si>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</si>
  <si>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</si>
  <si>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</si>
  <si>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</si>
  <si>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</si>
  <si>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</si>
  <si>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</si>
  <si>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</si>
  <si>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</si>
  <si>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</si>
  <si>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</si>
  <si>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</si>
  <si>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</si>
  <si>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</si>
  <si>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</si>
  <si>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</si>
  <si>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</si>
  <si>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</si>
  <si>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</si>
  <si>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</si>
  <si>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</si>
  <si>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</si>
  <si>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</si>
  <si>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</si>
  <si>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</si>
  <si>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</si>
  <si>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</si>
  <si>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</si>
  <si>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</si>
  <si>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</si>
  <si>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</si>
  <si>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</si>
  <si>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</si>
  <si>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</si>
  <si>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</si>
  <si>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</si>
  <si>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</si>
  <si>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</si>
  <si>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</si>
  <si>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</si>
  <si>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</si>
  <si>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</si>
  <si>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</si>
  <si>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</si>
  <si>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</si>
  <si>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</si>
  <si>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</si>
  <si>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</si>
  <si>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</si>
  <si>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</si>
  <si>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</si>
  <si>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</si>
  <si>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</si>
  <si>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</si>
  <si>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</si>
  <si>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</si>
  <si>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</si>
  <si>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</si>
  <si>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</si>
  <si>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</si>
  <si>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</si>
  <si>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</si>
  <si>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</si>
  <si>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</si>
  <si>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</si>
  <si>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</si>
  <si>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</si>
  <si>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</si>
  <si>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</si>
  <si>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</si>
  <si>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</si>
  <si>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</si>
  <si>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</si>
  <si>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</si>
  <si>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</si>
  <si>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</si>
  <si>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</si>
  <si>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</si>
  <si>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</si>
  <si>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</si>
  <si>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</si>
  <si>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</si>
  <si>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</si>
  <si>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</si>
  <si>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</si>
  <si>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</si>
  <si>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</si>
  <si>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</si>
  <si>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</si>
  <si>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</si>
  <si>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</si>
  <si>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</si>
  <si>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</si>
  <si>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</si>
  <si>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</si>
  <si>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</si>
  <si>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</si>
  <si>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</si>
  <si>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</si>
  <si>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</si>
  <si>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</si>
  <si>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</si>
  <si>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</si>
  <si>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</si>
  <si>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</si>
  <si>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</si>
  <si>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</si>
  <si>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</si>
  <si>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</si>
  <si>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</si>
  <si>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</si>
  <si>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</si>
  <si>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</si>
  <si>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</si>
  <si>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</si>
  <si>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</si>
  <si>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</si>
  <si>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</si>
  <si>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</si>
  <si>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</si>
  <si>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</si>
  <si>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</si>
  <si>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</si>
  <si>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</si>
  <si>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</si>
  <si>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</si>
  <si>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</si>
  <si>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</si>
  <si>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</si>
  <si>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</si>
  <si>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</si>
  <si>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</si>
  <si>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</si>
  <si>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</si>
  <si>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</si>
  <si>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</si>
  <si>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</si>
  <si>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</si>
  <si>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</si>
  <si>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</si>
  <si>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</si>
  <si>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</si>
  <si>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</si>
  <si>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</si>
  <si>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</si>
  <si>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</si>
  <si>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</si>
  <si>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</si>
  <si>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</si>
  <si>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</si>
  <si>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</si>
  <si>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</si>
  <si>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</si>
  <si>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</si>
  <si>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</si>
  <si>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</si>
  <si>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</si>
  <si>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</si>
  <si>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</si>
  <si>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</si>
  <si>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</si>
  <si>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</si>
  <si>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</si>
  <si>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</si>
  <si>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</si>
  <si>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</si>
  <si>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</si>
  <si>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</si>
  <si>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</si>
  <si>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</si>
  <si>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</si>
  <si>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</si>
  <si>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</si>
  <si>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</si>
  <si>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</si>
  <si>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</si>
  <si>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</si>
  <si>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</si>
  <si>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</si>
  <si>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</si>
  <si>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</si>
  <si>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</si>
  <si>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</si>
  <si>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</si>
  <si>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</si>
  <si>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</si>
  <si>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</si>
  <si>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</si>
  <si>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</si>
  <si>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</si>
  <si>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</si>
  <si>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</si>
  <si>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</si>
  <si>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</si>
  <si>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</si>
  <si>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</si>
  <si>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</si>
  <si>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</si>
  <si>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</si>
  <si>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</si>
  <si>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</si>
  <si>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</si>
  <si>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</si>
  <si>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</si>
  <si>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</si>
  <si>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</si>
  <si>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</si>
  <si>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</si>
  <si>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</si>
  <si>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</si>
  <si>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</si>
  <si>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</si>
  <si>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</si>
  <si>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</si>
  <si>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</si>
  <si>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</si>
  <si>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</si>
  <si>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</si>
  <si>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</si>
  <si>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</si>
  <si>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</si>
  <si>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</si>
  <si>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</si>
  <si>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</si>
  <si>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</si>
  <si>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</si>
  <si>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</si>
  <si>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</si>
  <si>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</si>
  <si>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</si>
  <si>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</si>
  <si>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</si>
  <si>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</si>
  <si>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</si>
  <si>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</si>
  <si>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</si>
  <si>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</si>
  <si>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</si>
  <si>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</si>
  <si>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</si>
  <si>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</si>
  <si>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</si>
  <si>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</si>
  <si>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</si>
  <si>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</si>
  <si>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</si>
  <si>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</si>
  <si>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</si>
  <si>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</si>
  <si>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</si>
  <si>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</si>
  <si>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</si>
  <si>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</si>
  <si>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</si>
  <si>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</si>
  <si>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</si>
  <si>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</si>
  <si>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</si>
  <si>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</si>
  <si>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</si>
  <si>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</si>
  <si>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</si>
  <si>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</si>
  <si>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</si>
  <si>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</si>
  <si>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</si>
  <si>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</si>
  <si>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</si>
  <si>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</si>
  <si>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</si>
  <si>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</si>
  <si>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</si>
  <si>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</si>
  <si>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</si>
  <si>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</si>
  <si>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</si>
  <si>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</si>
  <si>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</si>
  <si>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</si>
  <si>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</si>
  <si>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</si>
  <si>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</si>
  <si>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</si>
  <si>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</si>
  <si>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</si>
  <si>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</si>
  <si>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</si>
  <si>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</si>
  <si>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</si>
  <si>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</si>
  <si>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</si>
  <si>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</si>
  <si>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</si>
  <si>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</si>
  <si>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</si>
  <si>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</si>
  <si>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</si>
  <si>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</si>
  <si>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</si>
  <si>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</si>
  <si>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</si>
  <si>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</si>
  <si>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</si>
  <si>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</si>
  <si>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</si>
  <si>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</si>
  <si>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</si>
  <si>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</si>
  <si>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</si>
  <si>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</si>
  <si>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</si>
  <si>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</si>
  <si>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</si>
  <si>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</si>
  <si>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</si>
  <si>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</si>
  <si>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</si>
  <si>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</si>
  <si>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</si>
  <si>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</si>
  <si>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</si>
  <si>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</si>
  <si>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</si>
  <si>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</si>
  <si>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</si>
  <si>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</si>
  <si>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</si>
  <si>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</si>
  <si>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</si>
  <si>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</si>
  <si>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</si>
  <si>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</si>
  <si>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</si>
  <si>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</si>
  <si>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</si>
  <si>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</si>
  <si>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</si>
  <si>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</si>
  <si>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</si>
  <si>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</si>
  <si>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</si>
  <si>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</si>
  <si>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</si>
  <si>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</si>
  <si>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</si>
  <si>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</si>
  <si>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</si>
  <si>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</si>
  <si>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</si>
  <si>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</si>
  <si>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</si>
  <si>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</si>
  <si>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</si>
  <si>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</si>
  <si>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</si>
  <si>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</si>
  <si>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</si>
  <si>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</si>
  <si>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</si>
  <si>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</si>
  <si>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</si>
  <si>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</si>
  <si>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</si>
  <si>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</si>
  <si>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</si>
  <si>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</si>
  <si>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</si>
  <si>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</si>
  <si>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</si>
  <si>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</si>
  <si>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</si>
  <si>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</si>
  <si>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</si>
  <si>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</si>
  <si>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</si>
  <si>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</si>
  <si>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</si>
  <si>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</si>
  <si>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</si>
  <si>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</si>
  <si>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</si>
  <si>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</si>
  <si>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</si>
  <si>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</si>
  <si>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</si>
  <si>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</si>
  <si>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</si>
  <si>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</si>
  <si>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</si>
  <si>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</si>
  <si>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</si>
  <si>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</si>
  <si>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</si>
  <si>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</si>
  <si>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</si>
  <si>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</si>
  <si>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</si>
  <si>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</si>
  <si>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</si>
  <si>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</si>
  <si>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</si>
  <si>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</si>
  <si>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</si>
  <si>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</si>
  <si>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</si>
  <si>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</si>
  <si>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</si>
  <si>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</si>
  <si>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</si>
  <si>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</si>
  <si>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</si>
  <si>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</si>
  <si>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</si>
  <si>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</si>
  <si>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</si>
  <si>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</si>
  <si>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</si>
  <si>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</si>
  <si>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</si>
  <si>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</si>
  <si>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</si>
  <si>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</si>
  <si>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</si>
  <si>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</si>
  <si>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</si>
  <si>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</si>
  <si>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</si>
  <si>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</si>
  <si>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</si>
  <si>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</si>
  <si>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</si>
  <si>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</si>
  <si>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</si>
  <si>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</si>
  <si>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</si>
  <si>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</si>
  <si>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</si>
  <si>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</si>
  <si>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</si>
  <si>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</si>
  <si>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</si>
  <si>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</si>
  <si>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</si>
  <si>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</si>
  <si>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</si>
  <si>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</si>
  <si>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</si>
  <si>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</si>
  <si>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</si>
  <si>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</si>
  <si>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</si>
  <si>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</si>
  <si>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</si>
  <si>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</si>
  <si>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</si>
  <si>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</si>
  <si>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</si>
  <si>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</si>
  <si>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</si>
  <si>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</si>
  <si>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</si>
  <si>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</si>
  <si>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</si>
  <si>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</si>
  <si>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</si>
  <si>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</si>
  <si>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</si>
  <si>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</si>
  <si>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</si>
  <si>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</si>
  <si>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</si>
  <si>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</si>
  <si>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</si>
  <si>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</si>
  <si>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</si>
  <si>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</si>
  <si>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</si>
  <si>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</si>
  <si>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</si>
  <si>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</si>
  <si>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</si>
  <si>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</si>
  <si>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</si>
  <si>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</si>
  <si>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</si>
  <si>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</si>
  <si>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</si>
  <si>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</si>
  <si>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</si>
  <si>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</si>
  <si>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</si>
  <si>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</si>
  <si>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</si>
  <si>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</si>
  <si>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</si>
  <si>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</si>
  <si>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</si>
  <si>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</si>
  <si>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</si>
  <si>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</si>
  <si>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</si>
  <si>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</si>
  <si>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</si>
  <si>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</si>
  <si>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</si>
  <si>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</si>
  <si>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</si>
  <si>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</si>
  <si>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</si>
  <si>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</si>
  <si>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</si>
  <si>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</si>
  <si>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</si>
  <si>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</si>
  <si>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</si>
  <si>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</si>
  <si>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</si>
  <si>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</si>
  <si>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</si>
  <si>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</si>
  <si>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</si>
  <si>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</si>
  <si>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</si>
  <si>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</si>
  <si>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</si>
  <si>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</si>
  <si>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</si>
  <si>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</si>
  <si>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</si>
  <si>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</si>
  <si>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</si>
  <si>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</si>
  <si>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</si>
  <si>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</si>
  <si>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</si>
  <si>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</si>
  <si>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</si>
  <si>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</si>
  <si>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</si>
  <si>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</si>
  <si>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</si>
  <si>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</si>
  <si>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</si>
  <si>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</si>
  <si>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</si>
  <si>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</si>
  <si>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</si>
  <si>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</si>
  <si>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</si>
  <si>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</si>
  <si>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</si>
  <si>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</si>
  <si>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</si>
  <si>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</si>
  <si>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</si>
  <si>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</si>
  <si>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</si>
  <si>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</si>
  <si>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</si>
  <si>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</si>
  <si>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</si>
  <si>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</si>
  <si>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</si>
  <si>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</si>
  <si>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</si>
  <si>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</si>
  <si>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</si>
  <si>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</si>
  <si>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</si>
  <si>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</si>
  <si>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</si>
  <si>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</si>
  <si>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</si>
  <si>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</si>
  <si>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</si>
  <si>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</si>
  <si>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</si>
  <si>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</si>
  <si>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</si>
  <si>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</si>
  <si>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</si>
  <si>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</si>
  <si>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</si>
  <si>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</si>
  <si>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</si>
  <si>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</si>
  <si>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</si>
  <si>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</si>
  <si>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</si>
  <si>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</si>
  <si>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</si>
  <si>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</si>
  <si>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</si>
  <si>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</si>
  <si>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</si>
  <si>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</si>
  <si>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</si>
  <si>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</si>
  <si>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</si>
  <si>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</si>
  <si>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</si>
  <si>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</si>
  <si>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</si>
  <si>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</si>
  <si>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</si>
  <si>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</si>
  <si>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</si>
  <si>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</si>
  <si>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</si>
  <si>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</si>
  <si>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</si>
  <si>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</si>
  <si>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</si>
  <si>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</si>
  <si>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</si>
  <si>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</si>
  <si>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</si>
  <si>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</si>
  <si>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</si>
  <si>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</si>
  <si>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</si>
  <si>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</si>
  <si>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</si>
  <si>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</si>
  <si>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</si>
  <si>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</si>
  <si>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</si>
  <si>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</si>
  <si>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</si>
  <si>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</si>
  <si>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</si>
  <si>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</si>
  <si>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</si>
  <si>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</si>
  <si>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</si>
  <si>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</si>
  <si>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</si>
  <si>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</si>
  <si>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</si>
  <si>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</si>
  <si>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</si>
  <si>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</si>
  <si>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</si>
  <si>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</si>
  <si>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</si>
  <si>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</si>
  <si>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</si>
  <si>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</si>
  <si>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</si>
  <si>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</si>
  <si>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</si>
  <si>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</si>
  <si>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</si>
  <si>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</si>
  <si>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</si>
  <si>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</si>
  <si>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</si>
  <si>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</si>
  <si>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</si>
  <si>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</si>
  <si>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</si>
  <si>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</si>
  <si>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</si>
  <si>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</si>
  <si>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</si>
  <si>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</si>
  <si>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</si>
  <si>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</si>
  <si>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</si>
  <si>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</si>
  <si>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</si>
  <si>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</si>
  <si>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</si>
  <si>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</si>
  <si>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</si>
  <si>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</si>
  <si>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</si>
  <si>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</si>
  <si>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</si>
  <si>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</si>
  <si>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</si>
  <si>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</si>
  <si>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</si>
  <si>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</si>
  <si>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</si>
  <si>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</si>
  <si>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</si>
  <si>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</si>
  <si>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</si>
  <si>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</si>
  <si>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</si>
  <si>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</si>
  <si>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</si>
  <si>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</si>
  <si>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</si>
  <si>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</si>
  <si>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</si>
  <si>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</si>
  <si>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</si>
  <si>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</si>
  <si>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</si>
  <si>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</si>
  <si>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</si>
  <si>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</si>
  <si>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</si>
  <si>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</si>
  <si>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</si>
  <si>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</si>
  <si>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</si>
  <si>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</si>
  <si>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</si>
  <si>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</si>
  <si>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</si>
  <si>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</si>
  <si>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</si>
  <si>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</si>
  <si>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</si>
  <si>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</si>
  <si>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</si>
  <si>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</si>
  <si>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</si>
  <si>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</si>
  <si>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</si>
  <si>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</si>
  <si>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</si>
  <si>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</si>
  <si>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</si>
  <si>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</si>
  <si>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</si>
  <si>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</si>
  <si>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</si>
  <si>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</si>
  <si>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</si>
  <si>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</si>
  <si>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</si>
  <si>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</si>
  <si>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</si>
  <si>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</si>
  <si>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</si>
  <si>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</si>
  <si>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</si>
  <si>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</si>
  <si>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</si>
  <si>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</si>
  <si>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</si>
  <si>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</si>
  <si>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</si>
  <si>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</si>
  <si>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</si>
  <si>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</si>
  <si>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</si>
  <si>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</si>
  <si>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</si>
  <si>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</si>
  <si>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</si>
  <si>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</si>
  <si>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</si>
  <si>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</si>
  <si>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</si>
  <si>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</si>
  <si>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</si>
  <si>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</si>
  <si>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</si>
  <si>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</si>
  <si>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</si>
  <si>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</si>
  <si>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</si>
  <si>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</si>
  <si>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</si>
  <si>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</si>
  <si>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</si>
  <si>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</si>
  <si>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</si>
  <si>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</si>
  <si>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</si>
  <si>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</si>
  <si>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</si>
  <si>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</si>
  <si>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</si>
  <si>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</si>
  <si>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</si>
  <si>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</si>
  <si>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</si>
  <si>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</si>
  <si>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</si>
  <si>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</si>
  <si>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</si>
  <si>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</si>
  <si>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</si>
  <si>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</si>
  <si>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</si>
  <si>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</si>
  <si>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</si>
  <si>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</si>
  <si>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</si>
  <si>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</si>
  <si>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</si>
  <si>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</si>
  <si>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</si>
  <si>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</si>
  <si>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</si>
  <si>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</si>
  <si>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</si>
  <si>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</si>
  <si>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</si>
  <si>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</si>
  <si>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</si>
  <si>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</si>
  <si>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</si>
  <si>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</si>
  <si>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</si>
  <si>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</si>
  <si>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</si>
  <si>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</si>
  <si>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</si>
  <si>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</si>
  <si>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</si>
  <si>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</si>
  <si>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</si>
  <si>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</si>
  <si>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</si>
  <si>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</si>
  <si>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</si>
  <si>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</si>
  <si>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</si>
  <si>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</si>
  <si>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</si>
  <si>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</si>
  <si>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</si>
  <si>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</si>
  <si>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</si>
  <si>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</si>
  <si>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</si>
  <si>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</si>
  <si>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</si>
  <si>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</si>
  <si>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</si>
  <si>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</si>
  <si>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</si>
  <si>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</si>
  <si>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</si>
  <si>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</si>
  <si>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</si>
  <si>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</si>
  <si>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</si>
  <si>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</si>
  <si>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</si>
  <si>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</si>
  <si>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</si>
  <si>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</si>
  <si>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</si>
  <si>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</si>
  <si>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</si>
  <si>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</si>
  <si>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</si>
  <si>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</si>
  <si>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</si>
  <si>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</si>
  <si>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</si>
  <si>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</si>
  <si>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</si>
  <si>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</si>
  <si>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</si>
  <si>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</si>
  <si>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</si>
  <si>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</si>
  <si>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</si>
  <si>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</si>
  <si>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</si>
  <si>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</si>
  <si>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</si>
  <si>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</si>
  <si>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</si>
  <si>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</si>
  <si>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</si>
  <si>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</si>
  <si>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</si>
  <si>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</si>
  <si>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</si>
  <si>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</si>
  <si>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</si>
  <si>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</si>
  <si>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</si>
  <si>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</si>
  <si>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</si>
  <si>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</si>
  <si>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</si>
  <si>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</si>
  <si>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</si>
  <si>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</si>
  <si>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</si>
  <si>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</si>
  <si>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</si>
  <si>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</si>
  <si>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</si>
  <si>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</si>
  <si>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</si>
  <si>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</si>
  <si>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</si>
  <si>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</si>
  <si>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</si>
  <si>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</si>
  <si>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</si>
  <si>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</si>
  <si>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</si>
  <si>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</si>
  <si>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</si>
  <si>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</si>
  <si>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</si>
  <si>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</si>
  <si>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</si>
  <si>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</si>
  <si>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</si>
  <si>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</si>
  <si>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</si>
  <si>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</si>
  <si>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</si>
  <si>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</si>
  <si>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</si>
  <si>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</si>
  <si>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</si>
  <si>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</si>
  <si>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</si>
  <si>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</si>
  <si>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</si>
  <si>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</si>
  <si>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</si>
  <si>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</si>
  <si>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</si>
  <si>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</si>
  <si>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</si>
  <si>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</si>
  <si>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</si>
  <si>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</si>
  <si>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</si>
  <si>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</si>
  <si>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</si>
  <si>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</si>
  <si>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</si>
  <si>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</si>
  <si>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</si>
  <si>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</si>
  <si>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</si>
  <si>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</si>
  <si>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</si>
  <si>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</si>
  <si>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</si>
  <si>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</si>
  <si>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</si>
  <si>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</si>
  <si>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</si>
  <si>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</si>
  <si>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</si>
  <si>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</si>
  <si>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</si>
  <si>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</si>
  <si>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</si>
  <si>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</si>
  <si>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</si>
  <si>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</si>
  <si>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</si>
  <si>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</si>
  <si>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</si>
  <si>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</si>
  <si>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</si>
  <si>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</si>
  <si>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</si>
  <si>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</si>
  <si>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</si>
  <si>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</si>
  <si>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</si>
  <si>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</si>
  <si>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</si>
  <si>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</si>
  <si>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</si>
  <si>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</si>
  <si>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</si>
  <si>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</si>
  <si>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</si>
  <si>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</si>
  <si>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</si>
  <si>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</si>
  <si>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</si>
  <si>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</si>
  <si>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</si>
  <si>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</si>
  <si>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</si>
  <si>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</si>
  <si>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</si>
  <si>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</si>
  <si>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</si>
  <si>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</si>
  <si>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</si>
  <si>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</si>
  <si>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</si>
  <si>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</si>
  <si>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</si>
  <si>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</si>
  <si>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</si>
  <si>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</si>
  <si>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</si>
  <si>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</si>
  <si>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</si>
  <si>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</si>
  <si>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</si>
  <si>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</si>
  <si>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</si>
  <si>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</si>
  <si>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</si>
  <si>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</si>
  <si>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</si>
  <si>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</si>
  <si>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</si>
  <si>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</si>
  <si>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</si>
  <si>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</si>
  <si>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</si>
  <si>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</si>
  <si>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</si>
  <si>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</si>
  <si>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</si>
  <si>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</si>
  <si>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</si>
  <si>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</si>
  <si>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</si>
  <si>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</si>
  <si>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</si>
  <si>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</si>
  <si>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</si>
  <si>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</si>
  <si>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</si>
  <si>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</si>
  <si>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</si>
  <si>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</si>
  <si>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</si>
  <si>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</si>
  <si>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</si>
  <si>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</si>
  <si>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</si>
  <si>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</si>
  <si>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</si>
  <si>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</si>
  <si>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</si>
  <si>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</si>
  <si>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</si>
  <si>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</si>
  <si>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</si>
  <si>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</si>
  <si>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</si>
  <si>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</si>
  <si>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</si>
  <si>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</si>
  <si>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</si>
  <si>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</si>
  <si>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</si>
  <si>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</si>
  <si>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</si>
  <si>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</si>
  <si>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</si>
  <si>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</si>
  <si>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</si>
  <si>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</si>
  <si>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</si>
  <si>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</si>
  <si>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</si>
  <si>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</si>
  <si>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</si>
  <si>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</si>
  <si>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</si>
  <si>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</si>
  <si>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</si>
  <si>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</si>
  <si>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</si>
  <si>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</si>
  <si>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</si>
  <si>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</si>
  <si>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</si>
  <si>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</si>
  <si>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</si>
  <si>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</si>
  <si>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</si>
  <si>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</si>
  <si>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</si>
  <si>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</si>
  <si>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</si>
  <si>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</si>
  <si>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</si>
  <si>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</si>
  <si>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</si>
  <si>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</si>
  <si>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</si>
  <si>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</si>
  <si>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</si>
  <si>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</si>
  <si>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</si>
  <si>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</si>
  <si>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</si>
  <si>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</si>
  <si>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</si>
  <si>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</si>
  <si>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</si>
  <si>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</si>
  <si>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</si>
  <si>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</si>
  <si>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</si>
  <si>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</si>
  <si>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</si>
  <si>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</si>
  <si>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</si>
  <si>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</si>
  <si>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</si>
  <si>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</si>
  <si>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</si>
  <si>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</si>
  <si>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</si>
  <si>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</si>
  <si>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</si>
  <si>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</si>
  <si>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</si>
  <si>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</si>
  <si>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</si>
  <si>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</si>
  <si>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</si>
  <si>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</si>
  <si>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</si>
  <si>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</si>
  <si>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</si>
  <si>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</si>
  <si>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</si>
  <si>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</si>
  <si>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</si>
  <si>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</si>
  <si>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</si>
  <si>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</si>
  <si>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</si>
  <si>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</si>
  <si>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</si>
  <si>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</si>
  <si>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</si>
  <si>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</si>
  <si>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</si>
  <si>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</si>
  <si>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</si>
  <si>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</si>
  <si>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</si>
  <si>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</si>
  <si>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</si>
  <si>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</si>
  <si>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</si>
  <si>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</si>
  <si>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</si>
  <si>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</si>
  <si>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</si>
  <si>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</si>
  <si>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</si>
  <si>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</si>
  <si>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</si>
  <si>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</si>
  <si>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</si>
  <si>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</si>
  <si>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</si>
  <si>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</si>
  <si>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</si>
  <si>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</si>
  <si>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</si>
  <si>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</si>
  <si>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</si>
  <si>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</si>
  <si>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</si>
  <si>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</si>
  <si>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</si>
  <si>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</si>
  <si>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</si>
  <si>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</si>
  <si>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</si>
  <si>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</si>
  <si>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</si>
  <si>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</si>
  <si>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</si>
  <si>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</si>
  <si>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</si>
  <si>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</si>
  <si>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</si>
  <si>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</si>
  <si>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</si>
  <si>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</si>
  <si>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</si>
  <si>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</si>
  <si>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</si>
  <si>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</si>
  <si>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</si>
  <si>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</si>
  <si>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</si>
  <si>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</si>
  <si>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</si>
  <si>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</si>
  <si>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</si>
  <si>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</si>
  <si>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</si>
  <si>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</si>
  <si>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</si>
  <si>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</si>
  <si>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</si>
  <si>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</si>
  <si>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</si>
  <si>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</si>
  <si>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</si>
  <si>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</si>
  <si>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</si>
  <si>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</si>
  <si>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</si>
  <si>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</si>
  <si>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</si>
  <si>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</si>
  <si>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</si>
  <si>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</si>
  <si>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</si>
  <si>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</si>
  <si>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</si>
  <si>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</si>
  <si>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</si>
  <si>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</si>
  <si>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</si>
  <si>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</si>
  <si>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</si>
  <si>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</si>
  <si>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</si>
  <si>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</si>
  <si>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</si>
  <si>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</si>
  <si>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</si>
  <si>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</si>
  <si>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</si>
  <si>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</si>
  <si>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</si>
  <si>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</si>
  <si>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</si>
  <si>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</si>
  <si>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</si>
  <si>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</si>
  <si>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</si>
  <si>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</si>
  <si>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</si>
  <si>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</si>
  <si>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</si>
  <si>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</si>
  <si>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</si>
  <si>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</si>
  <si>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</si>
  <si>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</si>
  <si>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</si>
  <si>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</si>
  <si>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</si>
  <si>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</si>
  <si>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</si>
  <si>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</si>
  <si>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</si>
  <si>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</si>
  <si>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</si>
  <si>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</si>
  <si>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</si>
  <si>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</si>
  <si>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</si>
  <si>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</si>
  <si>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</si>
  <si>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</si>
  <si>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</si>
  <si>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</si>
  <si>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</si>
  <si>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</si>
  <si>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</si>
  <si>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</si>
  <si>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</si>
  <si>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</si>
  <si>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</si>
  <si>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</si>
  <si>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</si>
  <si>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</si>
  <si>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</si>
  <si>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</si>
  <si>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</si>
  <si>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</si>
  <si>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</si>
  <si>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</si>
  <si>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</si>
  <si>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</si>
  <si>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</si>
  <si>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</si>
  <si>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</si>
  <si>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</si>
  <si>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</si>
  <si>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</si>
  <si>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</si>
  <si>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</si>
  <si>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</si>
  <si>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</si>
  <si>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</si>
  <si>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</si>
  <si>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</si>
  <si>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</si>
  <si>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</si>
  <si>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</si>
  <si>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</si>
  <si>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</si>
  <si>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</si>
  <si>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</si>
  <si>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</si>
  <si>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</si>
  <si>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</si>
  <si>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</si>
  <si>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</si>
  <si>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</si>
  <si>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</si>
  <si>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</si>
  <si>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</si>
  <si>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</si>
  <si>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</si>
  <si>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</si>
  <si>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</si>
  <si>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</si>
  <si>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</si>
  <si>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</si>
  <si>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</si>
  <si>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</si>
  <si>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</si>
  <si>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</si>
  <si>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</si>
  <si>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</si>
  <si>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</si>
  <si>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</si>
  <si>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</si>
  <si>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</si>
  <si>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</si>
  <si>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</si>
  <si>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</si>
  <si>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</si>
  <si>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</si>
  <si>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</si>
  <si>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</si>
  <si>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</si>
  <si>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</si>
  <si>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</si>
  <si>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</si>
  <si>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</si>
  <si>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</si>
  <si>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</si>
  <si>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</si>
  <si>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</si>
  <si>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</si>
  <si>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</si>
  <si>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</si>
  <si>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</si>
  <si>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</si>
  <si>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</si>
  <si>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</si>
  <si>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</si>
  <si>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</si>
  <si>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</si>
  <si>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</si>
  <si>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</si>
  <si>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</si>
  <si>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</si>
  <si>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</si>
  <si>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</si>
  <si>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</si>
  <si>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</si>
  <si>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</si>
  <si>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</si>
  <si>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</si>
  <si>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</si>
  <si>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</si>
  <si>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</si>
  <si>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</si>
  <si>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</si>
  <si>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</si>
  <si>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</si>
  <si>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</si>
  <si>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</si>
  <si>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</si>
  <si>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</si>
  <si>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</si>
  <si>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</si>
  <si>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</si>
  <si>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</si>
  <si>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</si>
  <si>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</si>
  <si>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</si>
  <si>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</si>
  <si>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</si>
  <si>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</si>
  <si>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</si>
  <si>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</si>
  <si>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</si>
  <si>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</si>
  <si>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</si>
  <si>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</si>
  <si>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</si>
  <si>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</si>
  <si>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</si>
  <si>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</si>
  <si>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</si>
  <si>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</si>
  <si>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</si>
  <si>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</si>
  <si>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</si>
  <si>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</si>
  <si>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</si>
  <si>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</si>
  <si>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</si>
  <si>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</si>
  <si>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</si>
  <si>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</si>
  <si>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</si>
  <si>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</si>
  <si>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</si>
  <si>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</si>
  <si>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</si>
  <si>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</si>
  <si>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</si>
  <si>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</si>
  <si>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</si>
  <si>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</si>
  <si>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</si>
  <si>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</si>
  <si>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</si>
  <si>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</si>
  <si>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</si>
  <si>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</si>
  <si>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</si>
  <si>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</si>
  <si>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</si>
  <si>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</si>
  <si>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</si>
  <si>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</si>
  <si>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</si>
  <si>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</si>
  <si>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</si>
  <si>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</si>
  <si>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</si>
  <si>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</si>
  <si>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</si>
  <si>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</si>
  <si>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</si>
  <si>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</si>
  <si>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</si>
  <si>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</si>
  <si>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</si>
  <si>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</si>
  <si>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</si>
  <si>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</si>
  <si>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</si>
  <si>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</si>
  <si>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</si>
  <si>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</si>
  <si>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</si>
  <si>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</si>
  <si>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</si>
  <si>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</si>
  <si>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</si>
  <si>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</si>
  <si>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</si>
  <si>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</si>
  <si>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</si>
  <si>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</si>
  <si>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</si>
  <si>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</si>
  <si>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</si>
  <si>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</si>
  <si>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</si>
  <si>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</si>
  <si>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</si>
  <si>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</si>
  <si>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</si>
  <si>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</si>
  <si>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</si>
  <si>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</si>
  <si>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</si>
  <si>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</si>
  <si>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</si>
  <si>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</si>
  <si>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</si>
  <si>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</si>
  <si>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</si>
  <si>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</si>
  <si>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</si>
  <si>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</si>
  <si>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</si>
  <si>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</si>
  <si>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</si>
  <si>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</si>
  <si>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</si>
  <si>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</si>
  <si>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</si>
  <si>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</si>
  <si>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</si>
  <si>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</si>
  <si>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</si>
  <si>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</si>
  <si>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</si>
  <si>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</si>
  <si>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</si>
  <si>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</si>
  <si>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</si>
  <si>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</si>
  <si>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</si>
  <si>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</si>
  <si>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</si>
  <si>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</si>
  <si>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</si>
  <si>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</si>
  <si>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</si>
  <si>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</si>
  <si>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</si>
  <si>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</si>
  <si>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</si>
  <si>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</si>
  <si>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</si>
  <si>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</si>
  <si>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</si>
  <si>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</si>
  <si>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</si>
  <si>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</si>
  <si>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</si>
  <si>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</si>
  <si>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</si>
  <si>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</si>
  <si>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</si>
  <si>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</si>
  <si>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</si>
  <si>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</si>
  <si>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</si>
  <si>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</si>
  <si>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</si>
  <si>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</si>
  <si>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</si>
  <si>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</si>
  <si>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</si>
  <si>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</si>
  <si>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</si>
  <si>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</si>
  <si>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</si>
  <si>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</si>
  <si>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</si>
  <si>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</si>
  <si>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</si>
  <si>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</si>
  <si>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</si>
  <si>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</si>
  <si>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</si>
  <si>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</si>
  <si>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</si>
  <si>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</si>
  <si>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</si>
  <si>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</si>
  <si>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</si>
  <si>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</si>
  <si>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</si>
  <si>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</si>
  <si>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</si>
  <si>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</si>
  <si>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</si>
  <si>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</si>
  <si>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</si>
  <si>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</si>
  <si>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</si>
  <si>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</si>
  <si>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</si>
  <si>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</si>
  <si>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</si>
  <si>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</si>
  <si>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</si>
  <si>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</si>
  <si>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</si>
  <si>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</si>
  <si>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</si>
  <si>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</si>
  <si>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</si>
  <si>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</si>
  <si>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</si>
  <si>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</si>
  <si>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</si>
  <si>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</si>
  <si>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</si>
  <si>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</si>
  <si>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</si>
  <si>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</si>
  <si>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</si>
  <si>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</si>
  <si>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</si>
  <si>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</si>
  <si>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</si>
  <si>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</si>
  <si>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</si>
  <si>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</si>
  <si>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</si>
  <si>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</si>
  <si>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</si>
  <si>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</si>
  <si>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</si>
  <si>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</si>
  <si>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</si>
  <si>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</si>
  <si>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</si>
  <si>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</si>
  <si>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</si>
  <si>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</si>
  <si>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</si>
  <si>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</si>
  <si>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</si>
  <si>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</si>
  <si>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</si>
  <si>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</si>
  <si>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</si>
  <si>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</si>
  <si>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</si>
  <si>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</si>
  <si>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</si>
  <si>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</si>
  <si>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</si>
  <si>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</si>
  <si>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</si>
  <si>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</si>
  <si>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</si>
  <si>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</si>
  <si>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</si>
  <si>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</si>
  <si>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</si>
  <si>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</si>
  <si>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</si>
  <si>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</si>
  <si>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</si>
  <si>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</si>
  <si>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</si>
  <si>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</si>
  <si>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</si>
  <si>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</si>
  <si>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</si>
  <si>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</si>
  <si>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</si>
  <si>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</si>
  <si>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</si>
  <si>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</si>
  <si>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</si>
  <si>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</si>
  <si>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</si>
  <si>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</si>
  <si>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</si>
  <si>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</si>
  <si>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</si>
  <si>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</si>
  <si>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</si>
  <si>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</si>
  <si>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</si>
  <si>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</si>
  <si>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</si>
  <si>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</si>
  <si>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</si>
  <si>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</si>
  <si>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</si>
  <si>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</si>
  <si>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</si>
  <si>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</si>
  <si>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</si>
  <si>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</si>
  <si>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</si>
  <si>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</si>
  <si>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</si>
  <si>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</si>
  <si>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</si>
  <si>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</si>
  <si>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</si>
  <si>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</si>
  <si>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</si>
  <si>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</si>
  <si>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</si>
  <si>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</si>
  <si>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</si>
  <si>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</si>
  <si>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</si>
  <si>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</si>
  <si>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</si>
  <si>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</si>
  <si>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</si>
  <si>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</si>
  <si>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</si>
  <si>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</si>
  <si>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</si>
  <si>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</si>
  <si>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</si>
  <si>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</si>
  <si>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</si>
  <si>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</si>
  <si>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</si>
  <si>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</si>
  <si>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</si>
  <si>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</si>
  <si>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</si>
  <si>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</si>
  <si>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</si>
  <si>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</si>
  <si>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</si>
  <si>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</si>
  <si>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</si>
  <si>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</si>
  <si>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</si>
  <si>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</si>
  <si>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</si>
  <si>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</si>
  <si>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</si>
  <si>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</si>
  <si>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</si>
  <si>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</si>
  <si>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</si>
  <si>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</si>
  <si>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</si>
  <si>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</si>
  <si>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</si>
  <si>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</si>
  <si>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</si>
  <si>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</si>
  <si>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</si>
  <si>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</si>
  <si>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</si>
  <si>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</si>
  <si>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</si>
  <si>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</si>
  <si>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</si>
  <si>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</si>
  <si>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</si>
  <si>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</si>
  <si>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</si>
  <si>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</si>
  <si>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</si>
  <si>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</si>
  <si>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</si>
  <si>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</si>
  <si>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</si>
  <si>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</si>
  <si>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</si>
  <si>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</si>
  <si>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</si>
  <si>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</si>
  <si>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</si>
  <si>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</si>
  <si>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</si>
  <si>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</si>
  <si>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</si>
  <si>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</si>
  <si>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</si>
  <si>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</si>
  <si>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</si>
  <si>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</si>
  <si>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</si>
  <si>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</si>
  <si>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</si>
  <si>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</si>
  <si>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</si>
  <si>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</si>
  <si>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</si>
  <si>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</si>
  <si>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</si>
  <si>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</si>
  <si>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</si>
  <si>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</si>
  <si>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</si>
  <si>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</si>
  <si>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</si>
  <si>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</si>
  <si>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</si>
  <si>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</si>
  <si>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</si>
  <si>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</si>
  <si>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</si>
  <si>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</si>
  <si>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</si>
  <si>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</si>
  <si>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</si>
  <si>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</si>
  <si>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</si>
  <si>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</si>
  <si>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</si>
  <si>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</si>
  <si>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</si>
  <si>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</si>
  <si>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</si>
  <si>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</si>
  <si>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</si>
  <si>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</si>
  <si>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</si>
  <si>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</si>
  <si>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</si>
  <si>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</si>
  <si>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</si>
  <si>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</si>
  <si>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</si>
  <si>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</si>
  <si>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</si>
  <si>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</si>
  <si>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</si>
  <si>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</si>
  <si>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</si>
  <si>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</si>
  <si>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</si>
  <si>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</si>
  <si>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</si>
  <si>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</si>
  <si>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</si>
  <si>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</si>
  <si>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</si>
  <si>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</si>
  <si>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</si>
  <si>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</si>
  <si>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</si>
  <si>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</si>
  <si>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</si>
  <si>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</si>
  <si>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</si>
  <si>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</si>
  <si>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</si>
  <si>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</si>
  <si>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</si>
  <si>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</si>
  <si>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</si>
  <si>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</si>
  <si>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</si>
  <si>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</si>
  <si>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</si>
  <si>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</si>
  <si>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</si>
  <si>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</si>
  <si>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</si>
  <si>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</si>
  <si>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</si>
  <si>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</si>
  <si>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</si>
  <si>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</si>
  <si>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</si>
  <si>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</si>
  <si>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</si>
  <si>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</si>
  <si>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</si>
  <si>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</si>
  <si>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</si>
  <si>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</si>
  <si>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</si>
  <si>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</si>
  <si>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</si>
  <si>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</si>
  <si>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</si>
  <si>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</si>
  <si>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</si>
  <si>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</si>
  <si>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</si>
  <si>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</si>
  <si>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</si>
  <si>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</si>
  <si>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</si>
  <si>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</si>
  <si>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</si>
  <si>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</si>
  <si>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</si>
  <si>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</si>
  <si>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</si>
  <si>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</si>
  <si>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</si>
  <si>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</si>
  <si>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</si>
  <si>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</si>
  <si>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</si>
  <si>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</si>
  <si>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</si>
  <si>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</si>
  <si>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</si>
  <si>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</si>
  <si>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</si>
  <si>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</si>
  <si>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</si>
  <si>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</si>
  <si>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</si>
  <si>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</si>
  <si>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</si>
  <si>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</si>
  <si>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</si>
  <si>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</si>
  <si>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</si>
  <si>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</si>
  <si>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</si>
  <si>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</si>
  <si>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</si>
  <si>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</si>
  <si>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</si>
  <si>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</si>
  <si>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</si>
  <si>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</si>
  <si>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</si>
  <si>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</si>
  <si>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</si>
  <si>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</si>
  <si>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</si>
  <si>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</si>
  <si>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</si>
  <si>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</si>
  <si>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</si>
  <si>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</si>
  <si>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</si>
  <si>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</si>
  <si>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</si>
  <si>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</si>
  <si>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</si>
  <si>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</si>
  <si>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</si>
  <si>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</si>
  <si>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</si>
  <si>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</si>
  <si>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</si>
  <si>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</si>
  <si>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</si>
  <si>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</si>
  <si>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</si>
  <si>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</si>
  <si>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</si>
  <si>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</si>
  <si>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</si>
  <si>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</si>
  <si>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</si>
  <si>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</si>
  <si>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</si>
  <si>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</si>
  <si>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</si>
  <si>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</si>
  <si>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</si>
  <si>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</si>
  <si>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</si>
  <si>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</si>
  <si>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</si>
  <si>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</si>
  <si>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</si>
  <si>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</si>
  <si>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</si>
  <si>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</si>
  <si>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</si>
  <si>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</si>
  <si>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</si>
  <si>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</si>
  <si>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</si>
  <si>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</si>
  <si>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</si>
  <si>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</si>
  <si>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</si>
  <si>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</si>
  <si>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</si>
  <si>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</si>
  <si>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</si>
  <si>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</si>
  <si>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</si>
  <si>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</si>
  <si>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</si>
  <si>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</si>
  <si>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</si>
  <si>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</si>
  <si>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</si>
  <si>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</si>
  <si>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</si>
  <si>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</si>
  <si>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</si>
  <si>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</si>
  <si>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</si>
  <si>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</si>
  <si>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</si>
  <si>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</si>
  <si>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</si>
  <si>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</si>
  <si>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</si>
  <si>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</si>
  <si>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</si>
  <si>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</si>
  <si>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</si>
  <si>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</si>
  <si>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</si>
  <si>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</si>
  <si>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</si>
  <si>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</si>
  <si>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</si>
  <si>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</si>
  <si>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</si>
  <si>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</si>
  <si>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</si>
  <si>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</si>
  <si>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</si>
  <si>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</si>
  <si>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</si>
  <si>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</si>
  <si>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</si>
  <si>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</si>
  <si>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</si>
  <si>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</si>
  <si>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</si>
  <si>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</si>
  <si>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</si>
  <si>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</si>
  <si>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</si>
  <si>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</si>
  <si>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</si>
  <si>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</si>
  <si>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</si>
  <si>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</si>
  <si>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</si>
  <si>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</si>
  <si>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</si>
  <si>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</si>
  <si>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</si>
  <si>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</si>
  <si>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</si>
  <si>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</si>
  <si>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</si>
  <si>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</si>
  <si>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</si>
  <si>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</si>
  <si>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</si>
  <si>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</si>
  <si>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</si>
  <si>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</si>
  <si>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</si>
  <si>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</si>
  <si>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</si>
  <si>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</si>
  <si>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</si>
  <si>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</si>
  <si>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</si>
  <si>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</si>
  <si>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</si>
  <si>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</si>
  <si>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</si>
  <si>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</si>
  <si>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</si>
  <si>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</si>
  <si>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</si>
  <si>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</si>
  <si>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</si>
  <si>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</si>
  <si>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</si>
  <si>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</si>
  <si>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</si>
  <si>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</si>
  <si>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</si>
  <si>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</si>
  <si>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</si>
  <si>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</si>
  <si>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</si>
  <si>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</si>
  <si>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</si>
  <si>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</si>
  <si>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</si>
  <si>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</si>
  <si>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</si>
  <si>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</si>
  <si>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</si>
  <si>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</si>
  <si>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</si>
  <si>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</si>
  <si>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</si>
  <si>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</si>
  <si>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</si>
  <si>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</si>
  <si>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</si>
  <si>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</si>
  <si>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</si>
  <si>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</si>
  <si>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</si>
  <si>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</si>
  <si>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</si>
  <si>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</si>
  <si>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</si>
  <si>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</si>
  <si>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</si>
  <si>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</si>
  <si>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</si>
  <si>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</si>
  <si>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</si>
  <si>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</si>
  <si>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</si>
  <si>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</si>
  <si>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</si>
  <si>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</si>
  <si>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</si>
  <si>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</si>
  <si>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</si>
  <si>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</si>
  <si>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</si>
  <si>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</si>
  <si>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</si>
  <si>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</si>
  <si>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</si>
  <si>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</si>
  <si>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</si>
  <si>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</si>
  <si>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</si>
  <si>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</si>
  <si>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</si>
  <si>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</si>
  <si>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</si>
  <si>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</si>
  <si>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</si>
  <si>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</si>
  <si>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</si>
  <si>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</si>
  <si>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</si>
  <si>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</si>
  <si>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</si>
  <si>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</si>
  <si>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</si>
  <si>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</si>
  <si>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</si>
  <si>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</si>
  <si>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</si>
  <si>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</si>
  <si>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</si>
  <si>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</si>
  <si>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</si>
  <si>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</si>
  <si>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</si>
  <si>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</si>
  <si>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</si>
  <si>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</si>
  <si>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</si>
  <si>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</si>
  <si>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</si>
  <si>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</si>
  <si>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</si>
  <si>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</si>
  <si>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</si>
  <si>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</si>
  <si>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</si>
  <si>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</si>
  <si>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</si>
  <si>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</si>
  <si>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</si>
  <si>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</si>
  <si>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</si>
  <si>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</si>
  <si>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</si>
  <si>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</si>
  <si>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</si>
  <si>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</si>
  <si>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</si>
  <si>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</si>
  <si>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</si>
  <si>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</si>
  <si>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</si>
  <si>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</si>
  <si>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</si>
  <si>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</si>
  <si>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</si>
  <si>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</si>
  <si>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</si>
  <si>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</si>
  <si>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</si>
  <si>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</si>
  <si>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</si>
  <si>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</si>
  <si>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</si>
  <si>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</si>
  <si>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</si>
  <si>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</si>
  <si>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</si>
  <si>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</si>
  <si>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</si>
  <si>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</si>
  <si>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</si>
  <si>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</si>
  <si>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</si>
  <si>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</si>
  <si>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</si>
  <si>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</si>
  <si>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</si>
  <si>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</si>
  <si>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</si>
  <si>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</si>
  <si>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</si>
  <si>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</si>
  <si>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</si>
  <si>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</si>
  <si>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</si>
  <si>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</si>
  <si>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</si>
  <si>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</si>
  <si>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</si>
  <si>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</si>
  <si>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</si>
  <si>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</si>
  <si>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</si>
  <si>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</si>
  <si>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</si>
  <si>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</si>
  <si>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</si>
  <si>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</si>
  <si>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</si>
  <si>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</si>
  <si>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</si>
  <si>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</si>
  <si>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</si>
  <si>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</si>
  <si>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</si>
  <si>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</si>
  <si>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</si>
  <si>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</si>
  <si>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</si>
  <si>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</si>
  <si>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</si>
  <si>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</si>
  <si>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</si>
  <si>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</si>
  <si>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</si>
  <si>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</si>
  <si>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</si>
  <si>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</si>
  <si>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</si>
  <si>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</si>
  <si>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</si>
  <si>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</si>
  <si>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</si>
  <si>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</si>
  <si>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</si>
  <si>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</si>
  <si>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</si>
  <si>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</si>
  <si>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</si>
  <si>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</si>
  <si>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</si>
  <si>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</si>
  <si>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</si>
  <si>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</si>
  <si>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</si>
  <si>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</si>
  <si>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</si>
  <si>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</si>
  <si>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</si>
  <si>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</si>
  <si>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</si>
  <si>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</si>
  <si>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</si>
  <si>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</si>
  <si>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</si>
  <si>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</si>
  <si>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</si>
  <si>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</si>
  <si>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</si>
  <si>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</si>
  <si>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</si>
  <si>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</si>
  <si>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</si>
  <si>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</si>
  <si>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</si>
  <si>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</si>
  <si>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</si>
  <si>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</si>
  <si>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</si>
  <si>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</si>
  <si>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</si>
  <si>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</si>
  <si>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</si>
  <si>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</si>
  <si>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</si>
  <si>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</si>
  <si>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</si>
  <si>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</si>
  <si>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</si>
  <si>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</si>
  <si>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</si>
  <si>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</si>
  <si>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</si>
  <si>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</si>
  <si>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</si>
  <si>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</si>
  <si>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</si>
  <si>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</si>
  <si>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</si>
  <si>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</si>
  <si>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</si>
  <si>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</si>
  <si>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</si>
  <si>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</si>
  <si>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</si>
  <si>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</si>
  <si>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</si>
  <si>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</si>
  <si>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</si>
  <si>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</si>
  <si>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</si>
  <si>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</si>
  <si>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</si>
  <si>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</si>
  <si>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</si>
  <si>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</si>
  <si>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</si>
  <si>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</si>
  <si>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</si>
  <si>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</si>
  <si>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</si>
  <si>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</si>
  <si>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</si>
  <si>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</si>
  <si>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</si>
  <si>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</si>
  <si>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</si>
  <si>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</si>
  <si>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</si>
  <si>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</si>
  <si>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</si>
  <si>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</si>
  <si>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</si>
  <si>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</si>
  <si>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</si>
  <si>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</si>
  <si>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</si>
  <si>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</si>
  <si>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</si>
  <si>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</si>
  <si>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</si>
  <si>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</si>
  <si>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</si>
  <si>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</si>
  <si>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</si>
  <si>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</si>
  <si>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</si>
  <si>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</si>
  <si>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</si>
  <si>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</si>
  <si>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</si>
  <si>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</si>
  <si>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</si>
  <si>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</si>
  <si>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</si>
  <si>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</si>
  <si>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</si>
  <si>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</si>
  <si>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</si>
  <si>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</si>
  <si>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</si>
  <si>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</si>
  <si>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</si>
  <si>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</si>
  <si>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</si>
  <si>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</si>
  <si>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</si>
  <si>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</si>
  <si>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</si>
  <si>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</si>
  <si>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</si>
  <si>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</si>
  <si>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</si>
  <si>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</si>
  <si>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</si>
  <si>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</si>
  <si>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</si>
  <si>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</si>
  <si>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</si>
  <si>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</si>
  <si>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</si>
  <si>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</si>
  <si>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</si>
  <si>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</si>
  <si>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</si>
  <si>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</si>
  <si>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</si>
  <si>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</si>
  <si>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</si>
  <si>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</si>
  <si>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</si>
  <si>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</si>
  <si>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</si>
  <si>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</si>
  <si>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</si>
  <si>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</si>
  <si>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</si>
  <si>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</si>
  <si>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</si>
  <si>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</si>
  <si>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</si>
  <si>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</si>
  <si>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</si>
  <si>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</si>
  <si>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</si>
  <si>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</si>
  <si>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</si>
  <si>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</si>
  <si>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</si>
  <si>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</si>
  <si>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</si>
  <si>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</si>
  <si>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</si>
  <si>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</si>
  <si>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</si>
  <si>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</si>
  <si>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</si>
  <si>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</si>
  <si>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</si>
  <si>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</si>
  <si>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</si>
  <si>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</si>
  <si>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</si>
  <si>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</si>
  <si>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</si>
  <si>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</si>
  <si>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</si>
  <si>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</si>
  <si>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</si>
  <si>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</si>
  <si>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</si>
  <si>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</si>
  <si>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</si>
  <si>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</si>
  <si>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</si>
  <si>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</si>
  <si>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</si>
  <si>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</si>
  <si>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</si>
  <si>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</si>
  <si>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</si>
  <si>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</si>
  <si>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</si>
  <si>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</si>
  <si>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</si>
  <si>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</si>
  <si>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</si>
  <si>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</si>
  <si>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</si>
  <si>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</si>
  <si>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</si>
  <si>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</si>
  <si>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</si>
  <si>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</si>
  <si>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</si>
  <si>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</si>
  <si>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</si>
  <si>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</si>
  <si>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</si>
  <si>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</si>
  <si>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</si>
  <si>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</si>
  <si>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</si>
  <si>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</si>
  <si>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</si>
  <si>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</si>
  <si>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</si>
  <si>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</si>
  <si>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</si>
  <si>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</si>
  <si>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</si>
  <si>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</si>
  <si>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</si>
  <si>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</si>
  <si>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</si>
  <si>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</si>
  <si>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</si>
  <si>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</si>
  <si>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</si>
  <si>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</si>
  <si>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</si>
  <si>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</si>
  <si>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</si>
  <si>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</si>
  <si>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</si>
  <si>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</si>
  <si>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</si>
  <si>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</si>
  <si>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</si>
  <si>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</si>
  <si>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</si>
  <si>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</si>
  <si>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</si>
  <si>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</si>
  <si>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</si>
  <si>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</si>
  <si>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</si>
  <si>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</si>
  <si>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</si>
  <si>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</si>
  <si>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</si>
  <si>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</si>
  <si>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</si>
  <si>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</si>
  <si>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</si>
  <si>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</si>
  <si>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</si>
  <si>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</si>
  <si>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</si>
  <si>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</si>
  <si>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</si>
  <si>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</si>
  <si>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</si>
  <si>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</si>
  <si>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</si>
  <si>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</si>
  <si>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</si>
  <si>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</si>
  <si>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</si>
  <si>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</si>
  <si>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</si>
  <si>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</si>
  <si>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</si>
  <si>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</si>
  <si>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</si>
  <si>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</si>
  <si>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</si>
  <si>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</si>
  <si>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</si>
  <si>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</si>
  <si>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</si>
  <si>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</si>
  <si>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</si>
  <si>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</si>
  <si>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</si>
  <si>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</si>
  <si>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</si>
  <si>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</si>
  <si>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</si>
  <si>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</si>
  <si>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</si>
  <si>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</si>
  <si>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</si>
  <si>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</si>
  <si>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</si>
  <si>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</si>
  <si>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</si>
  <si>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</si>
  <si>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</si>
  <si>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</si>
  <si>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</si>
  <si>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</si>
  <si>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</si>
  <si>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</si>
  <si>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</si>
  <si>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</si>
  <si>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</si>
  <si>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</si>
  <si>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</si>
  <si>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</si>
  <si>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</si>
  <si>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</si>
  <si>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</si>
  <si>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</si>
  <si>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</si>
  <si>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</si>
  <si>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</si>
  <si>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</si>
  <si>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</si>
  <si>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</si>
  <si>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</si>
  <si>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</si>
  <si>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</si>
  <si>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</si>
  <si>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</si>
  <si>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</si>
  <si>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</si>
  <si>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</si>
  <si>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</si>
  <si>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</si>
  <si>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</si>
  <si>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</si>
  <si>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</si>
  <si>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</si>
  <si>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</si>
  <si>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</si>
  <si>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</si>
  <si>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</si>
  <si>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</si>
  <si>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</si>
  <si>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</si>
  <si>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</si>
  <si>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</si>
  <si>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</si>
  <si>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</si>
  <si>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</si>
  <si>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</si>
  <si>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</si>
  <si>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</si>
  <si>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</si>
  <si>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</si>
  <si>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</si>
  <si>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</si>
  <si>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</si>
  <si>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</si>
  <si>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</si>
  <si>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</si>
  <si>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</si>
  <si>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</si>
  <si>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</si>
  <si>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</si>
  <si>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</si>
  <si>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</si>
  <si>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</si>
  <si>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</si>
  <si>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</si>
  <si>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</si>
  <si>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</si>
  <si>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</si>
  <si>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</si>
  <si>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</si>
  <si>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</si>
  <si>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</si>
  <si>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</si>
  <si>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</si>
  <si>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</si>
  <si>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</si>
  <si>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</si>
  <si>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</si>
  <si>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</si>
  <si>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</si>
  <si>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</si>
  <si>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</si>
  <si>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</si>
  <si>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</si>
  <si>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</si>
  <si>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</si>
  <si>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</si>
  <si>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</si>
  <si>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</si>
  <si>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</si>
  <si>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</si>
  <si>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</si>
  <si>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</si>
  <si>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</si>
  <si>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</si>
  <si>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</si>
  <si>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</si>
  <si>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</si>
  <si>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</si>
  <si>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</si>
  <si>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</si>
  <si>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</si>
  <si>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</si>
  <si>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</si>
  <si>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</si>
  <si>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</si>
  <si>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</si>
  <si>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</si>
  <si>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</si>
  <si>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</si>
  <si>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</si>
  <si>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</si>
  <si>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</si>
  <si>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</si>
  <si>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</si>
  <si>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</si>
  <si>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</si>
  <si>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</si>
  <si>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</si>
  <si>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</si>
  <si>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</si>
  <si>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</si>
  <si>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</si>
  <si>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</si>
  <si>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</si>
  <si>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</si>
  <si>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</si>
  <si>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</si>
  <si>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</si>
  <si>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</si>
  <si>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</si>
  <si>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</si>
  <si>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</si>
  <si>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</si>
  <si>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</si>
  <si>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</si>
  <si>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</si>
  <si>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</si>
  <si>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</si>
  <si>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</si>
  <si>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</si>
  <si>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</si>
  <si>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</si>
  <si>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</si>
  <si>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</si>
  <si>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</si>
  <si>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</si>
  <si>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</si>
  <si>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</si>
  <si>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</si>
  <si>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</si>
  <si>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</si>
  <si>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</si>
  <si>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</si>
  <si>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</si>
  <si>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</si>
  <si>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</si>
  <si>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</si>
  <si>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</si>
  <si>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</si>
  <si>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</si>
  <si>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</si>
  <si>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</si>
  <si>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</si>
  <si>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</si>
  <si>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</si>
  <si>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</si>
  <si>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</si>
  <si>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</si>
  <si>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</si>
  <si>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</si>
  <si>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</si>
  <si>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</si>
  <si>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</si>
  <si>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</si>
  <si>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</si>
  <si>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</si>
  <si>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</si>
  <si>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</si>
  <si>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</si>
  <si>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</si>
  <si>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</si>
  <si>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</si>
  <si>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</si>
  <si>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</si>
  <si>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</si>
  <si>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</si>
  <si>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</si>
  <si>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</si>
  <si>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</si>
  <si>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</si>
  <si>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</si>
  <si>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</si>
  <si>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</si>
  <si>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</si>
  <si>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</si>
  <si>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</si>
  <si>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</si>
  <si>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</si>
  <si>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</si>
  <si>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</si>
  <si>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</si>
  <si>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</si>
  <si>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</si>
  <si>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</si>
  <si>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</si>
  <si>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</si>
  <si>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</si>
  <si>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</si>
  <si>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</si>
  <si>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</si>
  <si>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</si>
  <si>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</si>
  <si>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</si>
  <si>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</si>
  <si>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</si>
  <si>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</si>
  <si>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</si>
  <si>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</si>
  <si>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</si>
  <si>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</si>
  <si>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</si>
  <si>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</si>
  <si>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</si>
  <si>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</si>
  <si>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</si>
  <si>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</si>
  <si>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</si>
  <si>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</si>
  <si>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</si>
  <si>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</si>
  <si>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</si>
  <si>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</si>
  <si>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</si>
  <si>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</si>
  <si>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</si>
  <si>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</si>
  <si>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</si>
  <si>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</si>
  <si>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</si>
  <si>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</si>
  <si>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</si>
  <si>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</si>
  <si>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</si>
  <si>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</si>
  <si>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</si>
  <si>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</si>
  <si>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</si>
  <si>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</si>
  <si>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</si>
  <si>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</si>
  <si>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</si>
  <si>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</si>
  <si>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</si>
  <si>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</si>
  <si>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</si>
  <si>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</si>
  <si>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</si>
  <si>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</si>
  <si>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</si>
  <si>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</si>
  <si>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</si>
  <si>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</si>
  <si>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</si>
  <si>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</si>
  <si>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</si>
  <si>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</si>
  <si>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</si>
  <si>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</si>
  <si>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</si>
  <si>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</si>
  <si>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</si>
  <si>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</si>
  <si>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</si>
  <si>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</si>
  <si>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</si>
  <si>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</si>
  <si>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</si>
  <si>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</si>
  <si>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</si>
  <si>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</si>
  <si>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</si>
  <si>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</si>
  <si>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</si>
  <si>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</si>
  <si>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</si>
  <si>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</si>
  <si>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</si>
  <si>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</si>
  <si>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</si>
  <si>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</si>
  <si>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</si>
  <si>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</si>
  <si>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</si>
  <si>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</si>
  <si>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</si>
  <si>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</si>
  <si>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</si>
  <si>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</si>
  <si>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</si>
  <si>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</si>
  <si>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</si>
  <si>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</si>
  <si>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</si>
  <si>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</si>
  <si>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</si>
  <si>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</si>
  <si>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</si>
  <si>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</si>
  <si>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</si>
  <si>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</si>
  <si>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</si>
  <si>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</si>
  <si>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</si>
  <si>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</si>
  <si>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</si>
  <si>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</si>
  <si>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</si>
  <si>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</si>
  <si>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</si>
  <si>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</si>
  <si>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</si>
  <si>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</si>
  <si>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</si>
  <si>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</si>
  <si>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</si>
  <si>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</si>
  <si>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</si>
  <si>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</si>
  <si>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</si>
  <si>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</si>
  <si>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</si>
  <si>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</si>
  <si>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</si>
  <si>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</si>
  <si>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</si>
  <si>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</si>
  <si>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</si>
  <si>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</si>
  <si>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</si>
  <si>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</si>
  <si>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</si>
  <si>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</si>
  <si>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</si>
  <si>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</si>
  <si>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</si>
  <si>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</si>
  <si>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</si>
  <si>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</si>
  <si>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</si>
  <si>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</si>
  <si>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</si>
  <si>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</si>
  <si>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</si>
  <si>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</si>
  <si>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</si>
  <si>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</si>
  <si>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</si>
  <si>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</si>
  <si>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</si>
  <si>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</si>
  <si>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</si>
  <si>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</si>
  <si>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</si>
  <si>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</si>
  <si>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</si>
  <si>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</si>
  <si>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</si>
  <si>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</si>
  <si>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</si>
  <si>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</si>
  <si>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</si>
  <si>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</si>
  <si>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</si>
  <si>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</si>
  <si>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</si>
  <si>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</si>
  <si>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</si>
  <si>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</si>
  <si>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</si>
  <si>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</si>
  <si>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</si>
  <si>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</si>
  <si>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</si>
  <si>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</si>
  <si>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</si>
  <si>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</si>
  <si>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</si>
  <si>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</si>
  <si>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</si>
  <si>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</si>
  <si>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</si>
  <si>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</si>
  <si>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</si>
  <si>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</si>
  <si>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</si>
  <si>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</si>
  <si>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</si>
  <si>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</si>
  <si>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</si>
  <si>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</si>
  <si>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</si>
  <si>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</si>
  <si>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</si>
  <si>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</si>
  <si>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</si>
  <si>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</si>
  <si>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</si>
  <si>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</si>
  <si>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</si>
  <si>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</si>
  <si>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</si>
  <si>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</si>
  <si>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</si>
  <si>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</si>
  <si>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</si>
  <si>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</si>
  <si>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</si>
  <si>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</si>
  <si>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</si>
  <si>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</si>
  <si>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</si>
  <si>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</si>
  <si>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</si>
  <si>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</si>
  <si>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</si>
  <si>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</si>
  <si>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</si>
  <si>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</si>
  <si>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</si>
  <si>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</si>
  <si>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</si>
  <si>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</si>
  <si>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</si>
  <si>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</si>
  <si>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</si>
  <si>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</si>
  <si>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</si>
  <si>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</si>
  <si>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</si>
  <si>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</si>
  <si>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</si>
  <si>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</si>
  <si>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</si>
  <si>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</si>
  <si>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</si>
  <si>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</si>
  <si>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</si>
  <si>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</si>
  <si>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</si>
  <si>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</si>
  <si>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</si>
  <si>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</si>
  <si>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</si>
  <si>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</si>
  <si>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</si>
  <si>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</si>
  <si>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</si>
  <si>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</si>
  <si>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</si>
  <si>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</si>
  <si>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</si>
  <si>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</si>
  <si>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</si>
  <si>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</si>
  <si>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</si>
  <si>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</si>
  <si>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</si>
  <si>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</si>
  <si>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</si>
  <si>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</si>
  <si>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</si>
  <si>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</si>
  <si>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</si>
  <si>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</si>
  <si>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</si>
  <si>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</si>
  <si>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</si>
  <si>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</si>
  <si>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</si>
  <si>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</si>
  <si>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</si>
  <si>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</si>
  <si>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</si>
  <si>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</si>
  <si>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</si>
  <si>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</si>
  <si>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</si>
  <si>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</si>
  <si>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</si>
  <si>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</si>
  <si>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</si>
  <si>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</si>
  <si>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</si>
  <si>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</si>
  <si>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</si>
  <si>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</si>
  <si>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</si>
  <si>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</si>
  <si>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</si>
  <si>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</si>
  <si>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</si>
  <si>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</si>
  <si>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</si>
  <si>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</si>
  <si>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</si>
  <si>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</si>
  <si>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</si>
  <si>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</si>
  <si>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</si>
  <si>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</si>
  <si>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</si>
  <si>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</si>
  <si>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</si>
  <si>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</si>
  <si>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</si>
  <si>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</si>
  <si>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</si>
  <si>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</si>
  <si>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</si>
  <si>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</si>
  <si>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</si>
  <si>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</si>
  <si>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</si>
  <si>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</si>
  <si>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</si>
  <si>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</si>
  <si>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</si>
  <si>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</si>
  <si>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</si>
  <si>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</si>
  <si>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</si>
  <si>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</si>
  <si>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</si>
  <si>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</si>
  <si>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</si>
  <si>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</si>
  <si>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</si>
  <si>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</si>
  <si>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</si>
  <si>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</si>
  <si>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</si>
  <si>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</si>
  <si>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</si>
  <si>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</si>
  <si>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</si>
  <si>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</si>
  <si>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</si>
  <si>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</si>
  <si>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</si>
  <si>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</si>
  <si>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</si>
  <si>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</si>
  <si>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</si>
  <si>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</si>
  <si>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</si>
  <si>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</si>
  <si>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</si>
  <si>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</si>
  <si>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</si>
  <si>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</si>
  <si>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</si>
  <si>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</si>
  <si>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</si>
  <si>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</si>
  <si>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</si>
  <si>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</si>
  <si>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</si>
  <si>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</si>
  <si>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</si>
  <si>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</si>
  <si>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</si>
  <si>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</si>
  <si>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</si>
  <si>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</si>
  <si>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</si>
  <si>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</si>
  <si>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</si>
  <si>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</si>
  <si>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</si>
  <si>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</si>
  <si>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</si>
  <si>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</si>
  <si>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</si>
  <si>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</si>
  <si>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</si>
  <si>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</si>
  <si>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</si>
  <si>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</si>
  <si>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</si>
  <si>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</si>
  <si>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</si>
  <si>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</si>
  <si>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</si>
  <si>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</si>
  <si>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</si>
  <si>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</si>
  <si>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</si>
  <si>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</si>
  <si>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</si>
  <si>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</si>
  <si>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</si>
  <si>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</si>
  <si>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</si>
  <si>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</si>
  <si>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</si>
  <si>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</si>
  <si>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</si>
  <si>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</si>
  <si>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</si>
  <si>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</si>
  <si>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</si>
  <si>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</si>
  <si>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</si>
  <si>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</si>
  <si>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</si>
  <si>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</si>
  <si>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</si>
  <si>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</si>
  <si>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</si>
  <si>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</si>
  <si>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</si>
  <si>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</si>
  <si>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</si>
  <si>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</si>
  <si>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</si>
  <si>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</si>
  <si>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</si>
  <si>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</si>
  <si>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</si>
  <si>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</si>
  <si>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</si>
  <si>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</si>
  <si>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</si>
  <si>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</si>
  <si>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</si>
  <si>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</si>
  <si>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</si>
  <si>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</si>
  <si>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</si>
  <si>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</si>
  <si>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</si>
  <si>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</si>
  <si>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</si>
  <si>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</si>
  <si>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</si>
  <si>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</si>
  <si>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</si>
  <si>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</si>
  <si>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</si>
  <si>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</si>
  <si>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</si>
  <si>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</si>
  <si>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</si>
  <si>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</si>
  <si>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</si>
  <si>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</si>
  <si>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</si>
  <si>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</si>
  <si>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</si>
  <si>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</si>
  <si>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</si>
  <si>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</si>
  <si>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</si>
  <si>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</si>
  <si>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</si>
  <si>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</si>
  <si>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</si>
  <si>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</si>
  <si>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</si>
  <si>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</si>
  <si>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</si>
  <si>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</si>
  <si>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</si>
  <si>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</si>
  <si>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</si>
  <si>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</si>
  <si>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</si>
  <si>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</si>
  <si>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</si>
  <si>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</si>
  <si>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</si>
  <si>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</si>
  <si>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</si>
  <si>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</si>
  <si>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</si>
  <si>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</si>
  <si>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</si>
  <si>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</si>
  <si>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</si>
  <si>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</si>
  <si>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</si>
  <si>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</si>
  <si>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</si>
  <si>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</si>
  <si>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</si>
  <si>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</si>
  <si>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</si>
  <si>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</si>
  <si>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</si>
  <si>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</si>
  <si>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</si>
  <si>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</si>
  <si>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</si>
  <si>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</si>
  <si>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</si>
  <si>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</si>
  <si>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</si>
  <si>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</si>
  <si>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</si>
  <si>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</si>
  <si>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</si>
  <si>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</si>
  <si>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</si>
  <si>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</si>
  <si>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</si>
  <si>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</si>
  <si>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</si>
  <si>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</si>
  <si>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</si>
  <si>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</si>
  <si>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</si>
  <si>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</si>
  <si>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</si>
  <si>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</si>
  <si>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</si>
  <si>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</si>
  <si>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</si>
  <si>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</si>
  <si>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</si>
  <si>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</si>
  <si>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</si>
  <si>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</si>
  <si>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</si>
  <si>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</si>
  <si>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</si>
  <si>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</si>
  <si>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</si>
  <si>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</si>
  <si>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</si>
  <si>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</si>
  <si>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</si>
  <si>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</si>
  <si>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</si>
  <si>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</si>
  <si>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</si>
  <si>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</si>
  <si>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</si>
  <si>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</si>
  <si>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</si>
  <si>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</si>
  <si>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</si>
  <si>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</si>
  <si>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</si>
  <si>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</si>
  <si>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</si>
  <si>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</si>
  <si>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</si>
  <si>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</si>
  <si>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</si>
  <si>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</si>
  <si>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</si>
  <si>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</si>
  <si>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</si>
  <si>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</si>
  <si>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</si>
  <si>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</si>
  <si>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</si>
  <si>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</si>
  <si>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</si>
  <si>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</si>
  <si>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</si>
  <si>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</si>
  <si>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</si>
  <si>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</si>
  <si>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</si>
  <si>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</si>
  <si>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</si>
  <si>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</si>
  <si>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</si>
  <si>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</si>
  <si>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</si>
  <si>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</si>
  <si>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</si>
  <si>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</si>
  <si>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</si>
  <si>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</si>
  <si>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</si>
  <si>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</si>
  <si>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</si>
  <si>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</si>
  <si>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</si>
  <si>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</si>
  <si>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</si>
  <si>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</si>
  <si>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</si>
  <si>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</si>
  <si>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</si>
  <si>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</si>
  <si>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</si>
  <si>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</si>
  <si>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</si>
  <si>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</si>
  <si>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</si>
  <si>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</si>
  <si>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</si>
  <si>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</si>
  <si>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</si>
  <si>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</si>
  <si>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</si>
  <si>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</si>
  <si>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</si>
  <si>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</si>
  <si>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</si>
  <si>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</si>
  <si>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</si>
  <si>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</si>
  <si>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</si>
  <si>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</si>
  <si>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</si>
  <si>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</si>
  <si>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</si>
  <si>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</si>
  <si>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</si>
  <si>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</si>
  <si>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</si>
  <si>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</si>
  <si>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</si>
  <si>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</si>
  <si>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</si>
  <si>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</si>
  <si>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</si>
  <si>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</si>
  <si>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</si>
  <si>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</si>
  <si>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</si>
  <si>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</si>
  <si>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</si>
  <si>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</si>
  <si>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</si>
  <si>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</si>
  <si>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</si>
  <si>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</si>
  <si>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</si>
  <si>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</si>
  <si>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</si>
  <si>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</si>
  <si>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</si>
  <si>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</si>
  <si>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</si>
  <si>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</si>
  <si>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</si>
  <si>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</si>
  <si>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</si>
  <si>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</si>
  <si>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</si>
  <si>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</si>
  <si>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</si>
  <si>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</si>
  <si>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</si>
  <si>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</si>
  <si>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</si>
  <si>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</si>
  <si>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</si>
  <si>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</si>
  <si>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</si>
  <si>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</si>
  <si>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</si>
  <si>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</si>
  <si>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</si>
  <si>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</si>
  <si>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</si>
  <si>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</si>
  <si>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</si>
  <si>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</si>
  <si>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</si>
  <si>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</si>
  <si>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</si>
  <si>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</si>
  <si>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</si>
  <si>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</si>
  <si>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</si>
  <si>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</si>
  <si>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</si>
  <si>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</si>
  <si>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</si>
  <si>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</si>
  <si>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</si>
  <si>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</si>
  <si>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</si>
  <si>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</si>
  <si>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</si>
  <si>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</si>
  <si>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</si>
  <si>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</si>
  <si>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</si>
  <si>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</si>
  <si>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</si>
  <si>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</si>
  <si>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</si>
  <si>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</si>
  <si>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</si>
  <si>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</si>
  <si>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</si>
  <si>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</si>
  <si>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</si>
  <si>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</si>
  <si>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</si>
  <si>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</si>
  <si>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</si>
  <si>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</si>
  <si>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</si>
  <si>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</si>
  <si>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</si>
  <si>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</si>
  <si>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</si>
  <si>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</si>
  <si>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</si>
  <si>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</si>
  <si>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</si>
  <si>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</si>
  <si>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</si>
  <si>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</si>
  <si>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</si>
  <si>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</si>
  <si>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</si>
  <si>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</si>
  <si>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</si>
  <si>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</si>
  <si>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</si>
  <si>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</si>
  <si>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</si>
  <si>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</si>
  <si>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</si>
  <si>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</si>
  <si>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</si>
  <si>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</si>
  <si>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</si>
  <si>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</si>
  <si>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</si>
  <si>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</si>
  <si>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</si>
  <si>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</si>
  <si>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</si>
  <si>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</si>
  <si>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</si>
  <si>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</si>
  <si>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</si>
  <si>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</si>
  <si>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</si>
  <si>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</si>
  <si>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</si>
  <si>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</si>
  <si>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</si>
  <si>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</si>
  <si>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</si>
  <si>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</si>
  <si>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</si>
  <si>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</si>
  <si>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</si>
  <si>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</si>
  <si>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</si>
  <si>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</si>
  <si>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</si>
  <si>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</si>
  <si>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</si>
  <si>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</si>
  <si>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</si>
  <si>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</si>
  <si>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</si>
  <si>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</si>
  <si>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</si>
  <si>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</si>
  <si>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</si>
  <si>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</si>
  <si>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</si>
  <si>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</si>
  <si>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</si>
  <si>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</si>
  <si>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</si>
  <si>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</si>
  <si>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</si>
  <si>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</si>
  <si>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</si>
  <si>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</si>
  <si>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</si>
  <si>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</si>
  <si>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</si>
  <si>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</si>
  <si>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</si>
  <si>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</si>
  <si>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</si>
  <si>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</si>
  <si>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</si>
  <si>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</si>
  <si>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</si>
  <si>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</si>
  <si>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</si>
  <si>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</si>
  <si>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</si>
  <si>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</si>
  <si>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</si>
  <si>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</si>
  <si>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</si>
  <si>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</si>
  <si>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</si>
  <si>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</si>
  <si>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</si>
  <si>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</si>
  <si>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</si>
  <si>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</si>
  <si>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</si>
  <si>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</si>
  <si>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</si>
  <si>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</si>
  <si>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</si>
  <si>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</si>
  <si>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</si>
  <si>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</si>
  <si>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</si>
  <si>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</si>
  <si>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</si>
  <si>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</si>
  <si>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</si>
  <si>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</si>
  <si>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</si>
  <si>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</si>
  <si>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</si>
  <si>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</si>
  <si>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</si>
  <si>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</si>
  <si>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</si>
  <si>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</si>
  <si>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</si>
  <si>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</si>
  <si>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</si>
  <si>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</si>
  <si>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</si>
  <si>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</si>
  <si>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</si>
  <si>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</si>
  <si>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</si>
  <si>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</si>
  <si>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</si>
  <si>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</si>
  <si>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</si>
  <si>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</si>
  <si>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</si>
  <si>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</si>
  <si>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</si>
  <si>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</si>
  <si>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</si>
  <si>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</si>
  <si>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</si>
  <si>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</si>
  <si>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</si>
  <si>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</si>
  <si>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</si>
  <si>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</si>
  <si>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</si>
  <si>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</si>
  <si>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</si>
  <si>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</si>
  <si>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</si>
  <si>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</si>
  <si>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</si>
  <si>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</si>
  <si>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</si>
  <si>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</si>
  <si>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</si>
  <si>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</si>
  <si>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</si>
  <si>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</si>
  <si>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</si>
  <si>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</si>
  <si>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</si>
  <si>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</si>
  <si>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</si>
  <si>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</si>
  <si>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</si>
  <si>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</si>
  <si>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</si>
  <si>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</si>
  <si>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</si>
  <si>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</si>
  <si>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</si>
  <si>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</si>
  <si>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</si>
  <si>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</si>
  <si>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</si>
  <si>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</si>
  <si>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</si>
  <si>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</si>
  <si>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</si>
  <si>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</si>
  <si>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</si>
  <si>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</si>
  <si>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</si>
  <si>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</si>
  <si>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</si>
  <si>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</si>
  <si>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</si>
  <si>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</si>
  <si>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</si>
  <si>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</si>
  <si>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</si>
  <si>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</si>
  <si>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</si>
  <si>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</si>
  <si>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</si>
  <si>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</si>
  <si>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</si>
  <si>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</si>
  <si>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</si>
  <si>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</si>
  <si>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</si>
  <si>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</si>
  <si>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</si>
  <si>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</si>
  <si>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</si>
  <si>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</si>
  <si>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</si>
  <si>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</si>
  <si>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</si>
  <si>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</si>
  <si>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</si>
  <si>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</si>
  <si>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</si>
  <si>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</si>
  <si>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</si>
  <si>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</si>
  <si>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</si>
  <si>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</si>
  <si>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</si>
  <si>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</si>
  <si>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</si>
  <si>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</si>
  <si>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</si>
  <si>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</si>
  <si>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</si>
  <si>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</si>
  <si>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</si>
  <si>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</si>
  <si>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</si>
  <si>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</si>
  <si>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</si>
  <si>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</si>
  <si>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</si>
  <si>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</si>
  <si>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</si>
  <si>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</si>
  <si>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</si>
  <si>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</si>
  <si>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</si>
  <si>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</si>
  <si>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</si>
  <si>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</si>
  <si>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</si>
  <si>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</si>
  <si>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</si>
  <si>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</si>
  <si>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</si>
  <si>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</si>
  <si>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</si>
  <si>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</si>
  <si>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</si>
  <si>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</si>
  <si>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</si>
  <si>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</si>
  <si>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</si>
  <si>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</si>
  <si>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</si>
  <si>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</si>
  <si>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</si>
  <si>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</si>
  <si>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</si>
  <si>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</si>
  <si>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</si>
  <si>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</si>
  <si>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</si>
  <si>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</si>
  <si>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</si>
  <si>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</si>
  <si>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</si>
  <si>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</si>
  <si>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</si>
  <si>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</si>
  <si>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</si>
  <si>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</si>
  <si>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</si>
  <si>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</si>
  <si>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</si>
  <si>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</si>
  <si>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</si>
  <si>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</si>
  <si>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</si>
  <si>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</si>
  <si>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</si>
  <si>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</si>
  <si>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</si>
  <si>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</si>
  <si>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</si>
  <si>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</si>
  <si>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</si>
  <si>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</si>
  <si>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</si>
  <si>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</si>
  <si>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</si>
  <si>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</si>
  <si>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</si>
  <si>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</si>
  <si>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</si>
  <si>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</si>
  <si>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</si>
  <si>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</si>
  <si>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</si>
  <si>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</si>
  <si>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</si>
  <si>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</si>
  <si>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</si>
  <si>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</si>
  <si>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</si>
  <si>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</si>
  <si>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</si>
  <si>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</si>
  <si>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</si>
  <si>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</si>
  <si>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</si>
  <si>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</si>
  <si>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</si>
  <si>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</si>
  <si>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</si>
  <si>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</si>
  <si>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</si>
  <si>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</si>
  <si>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</si>
  <si>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</si>
  <si>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</si>
  <si>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</si>
  <si>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</si>
  <si>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</si>
  <si>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</si>
  <si>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</si>
  <si>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</si>
  <si>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</si>
  <si>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</si>
  <si>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</si>
  <si>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</si>
  <si>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</si>
  <si>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</si>
  <si>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</si>
  <si>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</si>
  <si>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</si>
  <si>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</si>
  <si>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</si>
  <si>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</si>
  <si>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</si>
  <si>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</si>
  <si>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</si>
  <si>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</si>
  <si>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</si>
  <si>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</si>
  <si>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</si>
  <si>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</si>
  <si>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</si>
  <si>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</si>
  <si>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</si>
  <si>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</si>
  <si>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</si>
  <si>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</si>
  <si>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</si>
  <si>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</si>
  <si>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</si>
  <si>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</si>
  <si>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</si>
  <si>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</si>
  <si>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</si>
  <si>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</si>
  <si>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</si>
  <si>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</si>
  <si>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</si>
  <si>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</si>
  <si>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</si>
  <si>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</si>
  <si>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</si>
  <si>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</si>
  <si>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</si>
  <si>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</si>
  <si>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</si>
  <si>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</si>
  <si>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</si>
  <si>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</si>
  <si>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</si>
  <si>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</si>
  <si>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</si>
  <si>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</si>
  <si>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</si>
  <si>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</si>
  <si>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</si>
  <si>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</si>
  <si>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</si>
  <si>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</si>
  <si>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</si>
  <si>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</si>
  <si>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</si>
  <si>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</si>
  <si>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</si>
  <si>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</si>
  <si>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</si>
  <si>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</si>
  <si>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</si>
  <si>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</si>
  <si>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</si>
  <si>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</si>
  <si>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</si>
  <si>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</si>
  <si>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</si>
  <si>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</si>
  <si>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</si>
  <si>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</si>
  <si>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</si>
  <si>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</si>
  <si>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</si>
  <si>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</si>
  <si>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</si>
  <si>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</si>
  <si>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</si>
  <si>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</si>
  <si>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</si>
  <si>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</si>
  <si>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</si>
  <si>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</si>
  <si>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</si>
  <si>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</si>
  <si>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</si>
  <si>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</si>
  <si>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</si>
  <si>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</si>
  <si>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</si>
  <si>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</si>
  <si>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</si>
  <si>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</si>
  <si>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</si>
  <si>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</si>
  <si>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</si>
  <si>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</si>
  <si>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</si>
  <si>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</si>
  <si>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</si>
  <si>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</si>
  <si>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</si>
  <si>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</si>
  <si>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</si>
  <si>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</si>
  <si>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</si>
  <si>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</si>
  <si>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</si>
  <si>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</si>
  <si>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</si>
  <si>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</si>
  <si>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</si>
  <si>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</si>
  <si>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</si>
  <si>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</si>
  <si>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</si>
  <si>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</si>
  <si>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</si>
  <si>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</si>
  <si>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</si>
  <si>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</si>
  <si>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</si>
  <si>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</si>
  <si>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</si>
  <si>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</si>
  <si>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</si>
  <si>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</si>
  <si>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</si>
  <si>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</si>
  <si>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</si>
  <si>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</si>
  <si>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</si>
  <si>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</si>
  <si>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</si>
  <si>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</si>
  <si>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</si>
  <si>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</si>
  <si>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</si>
  <si>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</si>
  <si>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</si>
  <si>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</si>
  <si>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</si>
  <si>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</si>
  <si>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</si>
  <si>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</si>
  <si>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</si>
  <si>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</si>
  <si>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</si>
  <si>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</si>
  <si>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</si>
  <si>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</si>
  <si>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</si>
  <si>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</si>
  <si>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</si>
  <si>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</si>
  <si>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</si>
  <si>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</si>
  <si>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</si>
  <si>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</si>
  <si>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</si>
  <si>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</si>
  <si>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</si>
  <si>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</si>
  <si>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</si>
  <si>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</si>
  <si>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</si>
  <si>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</si>
  <si>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</si>
  <si>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</si>
  <si>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</si>
  <si>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</si>
  <si>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</si>
  <si>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</si>
  <si>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</si>
  <si>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</si>
  <si>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</si>
  <si>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</si>
  <si>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</si>
  <si>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</si>
  <si>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</si>
  <si>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</si>
  <si>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</si>
  <si>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</si>
  <si>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</si>
  <si>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</si>
  <si>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</si>
  <si>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</si>
  <si>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</si>
  <si>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</si>
  <si>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</si>
  <si>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</si>
  <si>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</si>
  <si>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</si>
  <si>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</si>
  <si>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</si>
  <si>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</si>
  <si>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</si>
  <si>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</si>
  <si>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</si>
  <si>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</si>
  <si>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</si>
  <si>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</si>
  <si>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</si>
  <si>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</si>
  <si>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</si>
  <si>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</si>
  <si>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</si>
  <si>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</si>
  <si>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</si>
  <si>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</si>
  <si>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</si>
  <si>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</si>
  <si>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</si>
  <si>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</si>
  <si>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</si>
  <si>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</si>
  <si>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</si>
  <si>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</si>
  <si>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</si>
  <si>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</si>
  <si>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</si>
  <si>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</si>
  <si>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</si>
  <si>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</si>
  <si>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</si>
  <si>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</si>
  <si>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</si>
  <si>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</si>
  <si>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</si>
  <si>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</si>
  <si>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</si>
  <si>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</si>
  <si>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</si>
  <si>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</si>
  <si>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</si>
  <si>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</si>
  <si>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</si>
  <si>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</si>
  <si>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</si>
  <si>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</si>
  <si>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</si>
  <si>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</si>
  <si>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</si>
  <si>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</si>
  <si>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</si>
  <si>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</si>
  <si>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</si>
  <si>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</si>
  <si>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</si>
  <si>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</si>
  <si>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</si>
  <si>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</si>
  <si>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</si>
  <si>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</si>
  <si>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</si>
  <si>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</si>
  <si>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</si>
  <si>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</si>
  <si>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</si>
  <si>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</si>
  <si>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</si>
  <si>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</si>
  <si>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</si>
  <si>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</si>
  <si>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</si>
  <si>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</si>
  <si>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</si>
  <si>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</si>
  <si>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</si>
  <si>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</si>
  <si>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</si>
  <si>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</si>
  <si>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</si>
  <si>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</si>
  <si>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</si>
  <si>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</si>
  <si>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</si>
  <si>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</si>
  <si>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</si>
  <si>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</si>
  <si>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</si>
  <si>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</si>
  <si>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</si>
  <si>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</si>
  <si>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</si>
  <si>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</si>
  <si>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</si>
  <si>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</si>
  <si>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</si>
  <si>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</si>
  <si>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</si>
  <si>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</si>
  <si>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</si>
  <si>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</si>
  <si>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</si>
  <si>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</si>
  <si>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</si>
  <si>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</si>
  <si>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</si>
  <si>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</si>
  <si>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</si>
  <si>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</si>
  <si>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</si>
  <si>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</si>
  <si>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</si>
  <si>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</si>
  <si>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</si>
  <si>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</si>
  <si>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</si>
  <si>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</si>
  <si>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</si>
  <si>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</si>
  <si>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</si>
  <si>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</si>
  <si>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</si>
  <si>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</si>
  <si>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</si>
  <si>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</si>
  <si>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</si>
  <si>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</si>
  <si>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</si>
  <si>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</si>
  <si>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</si>
  <si>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</si>
  <si>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</si>
  <si>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</si>
  <si>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</si>
  <si>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</si>
  <si>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</si>
  <si>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</si>
  <si>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</si>
  <si>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</si>
  <si>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</si>
  <si>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</si>
  <si>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</si>
  <si>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</si>
  <si>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</si>
  <si>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</si>
  <si>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</si>
  <si>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</si>
  <si>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</si>
  <si>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</si>
  <si>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</si>
  <si>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</si>
  <si>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</si>
  <si>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</si>
  <si>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</si>
  <si>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</si>
  <si>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</si>
  <si>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</si>
  <si>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</si>
  <si>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</si>
  <si>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</si>
  <si>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</si>
  <si>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</si>
  <si>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</si>
  <si>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</si>
  <si>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</si>
  <si>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</si>
  <si>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</si>
  <si>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</si>
  <si>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</si>
  <si>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</si>
  <si>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</si>
  <si>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</si>
  <si>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</si>
  <si>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</si>
  <si>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</si>
  <si>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</si>
  <si>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</si>
  <si>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</si>
  <si>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</si>
  <si>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</si>
  <si>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</si>
  <si>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</si>
  <si>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</si>
  <si>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</si>
  <si>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</si>
  <si>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</si>
  <si>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</si>
  <si>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</si>
  <si>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</si>
  <si>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</si>
  <si>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</si>
  <si>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</si>
  <si>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</si>
  <si>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</si>
  <si>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</si>
  <si>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</si>
  <si>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</si>
  <si>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</si>
  <si>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</si>
  <si>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</si>
  <si>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</si>
  <si>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</si>
  <si>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</si>
  <si>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</si>
  <si>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</si>
  <si>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</si>
  <si>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</si>
  <si>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</si>
  <si>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</si>
  <si>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</si>
  <si>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</si>
  <si>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</si>
  <si>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</si>
  <si>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</si>
  <si>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</si>
  <si>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</si>
  <si>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</si>
  <si>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</si>
  <si>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</si>
  <si>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</si>
  <si>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</si>
  <si>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</si>
  <si>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</si>
  <si>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</si>
  <si>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</si>
  <si>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</si>
  <si>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</si>
  <si>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</si>
  <si>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</si>
  <si>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</si>
  <si>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</si>
  <si>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</si>
  <si>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</si>
  <si>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</si>
  <si>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</si>
  <si>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</si>
  <si>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</si>
  <si>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</si>
  <si>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</si>
  <si>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</si>
  <si>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</si>
  <si>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</si>
  <si>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</si>
  <si>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</si>
  <si>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</si>
  <si>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</si>
  <si>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</si>
  <si>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</si>
  <si>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</si>
  <si>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</si>
  <si>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</si>
  <si>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</si>
  <si>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</si>
  <si>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</si>
  <si>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</si>
  <si>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</si>
  <si>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</si>
  <si>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</si>
  <si>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</si>
  <si>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</si>
  <si>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</si>
  <si>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</si>
  <si>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</si>
  <si>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</si>
  <si>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</si>
  <si>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</si>
  <si>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</si>
  <si>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</si>
  <si>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</si>
  <si>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</si>
  <si>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</si>
  <si>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</si>
  <si>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</si>
  <si>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</si>
  <si>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</si>
  <si>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</si>
  <si>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</si>
  <si>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</si>
  <si>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</si>
  <si>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</si>
  <si>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</si>
  <si>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</si>
  <si>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</si>
  <si>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</si>
  <si>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</si>
  <si>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</si>
  <si>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</si>
  <si>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</si>
  <si>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</si>
  <si>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</si>
  <si>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</si>
  <si>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</si>
  <si>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</si>
  <si>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</si>
  <si>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</si>
  <si>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</si>
  <si>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</si>
  <si>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</si>
  <si>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</si>
  <si>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</si>
  <si>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</si>
  <si>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</si>
  <si>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</si>
  <si>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</si>
  <si>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</si>
  <si>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</si>
  <si>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</si>
  <si>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</si>
  <si>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</si>
  <si>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</si>
  <si>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</si>
  <si>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</si>
  <si>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</si>
  <si>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</si>
  <si>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</si>
  <si>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</si>
  <si>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</si>
  <si>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</si>
  <si>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</si>
  <si>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</si>
  <si>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</si>
  <si>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</si>
  <si>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</si>
  <si>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</si>
  <si>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</si>
  <si>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</si>
  <si>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</si>
  <si>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</si>
  <si>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</si>
  <si>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</si>
  <si>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</si>
  <si>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</si>
  <si>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</si>
  <si>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</si>
  <si>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</si>
  <si>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</si>
  <si>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</si>
  <si>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</si>
  <si>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</si>
  <si>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</si>
  <si>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</si>
  <si>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</si>
  <si>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</si>
  <si>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</si>
  <si>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</si>
  <si>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</si>
  <si>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</si>
  <si>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</si>
  <si>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</si>
  <si>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</si>
  <si>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</si>
  <si>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</si>
  <si>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</si>
  <si>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</si>
  <si>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</si>
  <si>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</si>
  <si>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</si>
  <si>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</si>
  <si>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</si>
  <si>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</si>
  <si>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</si>
  <si>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</si>
  <si>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</si>
  <si>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</si>
  <si>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</si>
  <si>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</si>
  <si>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</si>
  <si>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</si>
  <si>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</si>
  <si>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</si>
  <si>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</si>
  <si>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</si>
  <si>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</si>
  <si>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</si>
  <si>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</si>
  <si>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</si>
  <si>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</si>
  <si>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</si>
  <si>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</si>
  <si>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</si>
  <si>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</si>
  <si>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</si>
  <si>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</si>
  <si>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</si>
  <si>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</si>
  <si>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</si>
  <si>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</si>
  <si>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</si>
  <si>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</si>
  <si>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</si>
  <si>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</si>
  <si>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</si>
  <si>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</si>
  <si>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</si>
  <si>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</si>
  <si>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</si>
  <si>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</si>
  <si>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</si>
  <si>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</si>
  <si>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</si>
  <si>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</si>
  <si>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</si>
  <si>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</si>
  <si>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</si>
  <si>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</si>
  <si>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</si>
  <si>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</si>
  <si>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</si>
  <si>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</si>
  <si>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</si>
  <si>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</si>
  <si>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</si>
  <si>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</si>
  <si>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</si>
  <si>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</si>
  <si>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</si>
  <si>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</si>
  <si>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</si>
  <si>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</si>
  <si>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</si>
  <si>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</si>
  <si>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</si>
  <si>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</si>
  <si>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</si>
  <si>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</si>
  <si>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</si>
  <si>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</si>
  <si>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</si>
  <si>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</si>
  <si>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</si>
  <si>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</si>
  <si>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</si>
  <si>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</si>
  <si>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</si>
  <si>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</si>
  <si>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</si>
  <si>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</si>
  <si>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</si>
  <si>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</si>
  <si>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</si>
  <si>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</si>
  <si>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</si>
  <si>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</si>
  <si>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</si>
  <si>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</si>
  <si>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</si>
  <si>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</si>
  <si>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</si>
  <si>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</si>
  <si>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</si>
  <si>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</si>
  <si>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</si>
  <si>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</si>
  <si>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</si>
  <si>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</si>
  <si>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</si>
  <si>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</si>
  <si>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</si>
  <si>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</si>
  <si>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</si>
  <si>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</si>
  <si>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</si>
  <si>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</si>
  <si>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</si>
  <si>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</si>
  <si>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</si>
  <si>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</si>
  <si>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</si>
  <si>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</si>
  <si>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</si>
  <si>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</si>
  <si>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</si>
  <si>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</si>
  <si>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</si>
  <si>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</si>
  <si>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</si>
  <si>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</si>
  <si>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</si>
  <si>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</si>
  <si>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</si>
  <si>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</si>
  <si>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</si>
  <si>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</si>
  <si>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</si>
  <si>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</si>
  <si>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</si>
  <si>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</si>
  <si>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</si>
  <si>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</si>
  <si>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</si>
  <si>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</si>
  <si>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</si>
  <si>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</si>
  <si>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</si>
  <si>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</si>
  <si>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</si>
  <si>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</si>
  <si>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</si>
  <si>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</si>
  <si>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</si>
  <si>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</si>
  <si>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</si>
  <si>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</si>
  <si>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</si>
  <si>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</si>
  <si>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</si>
  <si>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</si>
  <si>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</si>
  <si>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</si>
  <si>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</si>
  <si>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</si>
  <si>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</si>
  <si>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</si>
  <si>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</si>
  <si>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</si>
  <si>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</si>
  <si>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</si>
  <si>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</si>
  <si>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</si>
  <si>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</si>
  <si>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</si>
  <si>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</si>
  <si>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</si>
  <si>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</si>
  <si>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</si>
  <si>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</si>
  <si>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</si>
  <si>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</si>
  <si>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</si>
  <si>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</si>
  <si>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</si>
  <si>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</si>
  <si>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</si>
  <si>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</si>
  <si>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</si>
  <si>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</si>
  <si>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</si>
  <si>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</si>
  <si>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</si>
  <si>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</si>
  <si>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</si>
  <si>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</si>
  <si>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</si>
  <si>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</si>
  <si>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</si>
  <si>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</si>
  <si>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</si>
  <si>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</si>
  <si>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</si>
  <si>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</si>
  <si>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</si>
  <si>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</si>
  <si>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</si>
  <si>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</si>
  <si>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</si>
  <si>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</si>
  <si>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</si>
  <si>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</si>
  <si>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</si>
  <si>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</si>
  <si>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</si>
  <si>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</si>
  <si>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</si>
  <si>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</si>
  <si>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</si>
  <si>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</si>
  <si>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</si>
  <si>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</si>
  <si>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</si>
  <si>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</si>
  <si>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</si>
  <si>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</si>
  <si>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</si>
  <si>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</si>
  <si>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</si>
  <si>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</si>
  <si>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</si>
  <si>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</si>
  <si>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</si>
  <si>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</si>
  <si>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</si>
  <si>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</si>
  <si>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</si>
  <si>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</si>
  <si>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</si>
  <si>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</si>
  <si>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</si>
  <si>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</si>
  <si>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</si>
  <si>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</si>
  <si>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</si>
  <si>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</si>
  <si>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</si>
  <si>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</si>
  <si>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</si>
  <si>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</si>
  <si>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</si>
  <si>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</si>
  <si>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</si>
  <si>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</si>
  <si>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</si>
  <si>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</si>
  <si>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</si>
  <si>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</si>
  <si>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</si>
  <si>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</si>
  <si>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</si>
  <si>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</si>
  <si>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</si>
  <si>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</si>
  <si>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</si>
  <si>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</si>
  <si>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</si>
  <si>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</si>
  <si>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</si>
  <si>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</si>
  <si>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</si>
  <si>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</si>
  <si>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</si>
  <si>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</si>
  <si>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</si>
  <si>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</si>
  <si>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</si>
  <si>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</si>
  <si>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</si>
  <si>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</si>
  <si>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</si>
  <si>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</si>
  <si>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</si>
  <si>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</si>
  <si>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</si>
  <si>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</si>
  <si>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</si>
  <si>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</si>
  <si>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</si>
  <si>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</si>
  <si>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</si>
  <si>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</si>
  <si>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</si>
  <si>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</si>
  <si>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</si>
  <si>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</si>
  <si>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</si>
  <si>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</si>
  <si>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</si>
  <si>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</si>
  <si>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</si>
  <si>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</si>
  <si>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</si>
  <si>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</si>
  <si>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</si>
  <si>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</si>
  <si>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</si>
  <si>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</si>
  <si>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</si>
  <si>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</si>
  <si>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</si>
  <si>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</si>
  <si>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</si>
  <si>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</si>
  <si>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</si>
  <si>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</si>
  <si>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</si>
  <si>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</si>
  <si>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</si>
  <si>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</si>
  <si>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</si>
  <si>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</si>
  <si>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</si>
  <si>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</si>
  <si>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</si>
  <si>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</si>
  <si>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</si>
  <si>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</si>
  <si>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</si>
  <si>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</si>
  <si>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</si>
  <si>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</si>
  <si>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</si>
  <si>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</si>
  <si>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</si>
  <si>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</si>
  <si>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</si>
  <si>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</si>
  <si>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</si>
  <si>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</si>
  <si>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</si>
  <si>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</si>
  <si>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</si>
  <si>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</si>
  <si>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</si>
  <si>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</si>
  <si>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</si>
  <si>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</si>
  <si>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</si>
  <si>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</si>
  <si>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</si>
  <si>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</si>
  <si>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</si>
  <si>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</si>
  <si>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</si>
  <si>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</si>
  <si>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</si>
  <si>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</si>
  <si>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</si>
  <si>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</si>
  <si>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</si>
  <si>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</si>
  <si>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</si>
  <si>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</si>
  <si>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</si>
  <si>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</si>
  <si>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</si>
  <si>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</si>
  <si>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</si>
  <si>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</si>
  <si>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</si>
  <si>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</si>
  <si>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</si>
  <si>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</si>
  <si>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</si>
  <si>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</si>
  <si>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</si>
  <si>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</si>
  <si>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</si>
  <si>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</si>
  <si>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</si>
  <si>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</si>
  <si>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</si>
  <si>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</si>
  <si>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</si>
  <si>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</si>
  <si>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</si>
  <si>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</si>
  <si>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</si>
  <si>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</si>
  <si>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</si>
  <si>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</si>
  <si>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</si>
  <si>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</si>
  <si>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</si>
  <si>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</si>
  <si>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</si>
  <si>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</si>
  <si>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</si>
  <si>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</si>
  <si>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</si>
  <si>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</si>
  <si>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</si>
  <si>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</si>
  <si>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</si>
  <si>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</si>
  <si>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</si>
  <si>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</si>
  <si>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</si>
  <si>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</si>
  <si>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</si>
  <si>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</si>
  <si>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</si>
  <si>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</si>
  <si>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</si>
  <si>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</si>
  <si>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</si>
  <si>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</si>
  <si>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</si>
  <si>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</si>
  <si>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</si>
  <si>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</si>
  <si>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</si>
  <si>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</si>
  <si>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</si>
  <si>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</si>
  <si>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</si>
  <si>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</si>
  <si>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</si>
  <si>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</si>
  <si>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</si>
  <si>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</si>
  <si>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</si>
  <si>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</si>
  <si>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</si>
  <si>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</si>
  <si>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</si>
  <si>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</si>
  <si>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</si>
  <si>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</si>
  <si>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</si>
  <si>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</si>
  <si>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</si>
  <si>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</si>
  <si>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</si>
  <si>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</si>
  <si>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</si>
  <si>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</si>
  <si>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</si>
  <si>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</si>
  <si>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</si>
  <si>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</si>
  <si>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</si>
  <si>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</si>
  <si>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</si>
  <si>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</si>
  <si>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</si>
  <si>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</si>
  <si>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</si>
  <si>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</si>
  <si>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</si>
  <si>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</si>
  <si>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</si>
  <si>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</si>
  <si>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</si>
  <si>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</si>
  <si>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</si>
  <si>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</si>
  <si>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</si>
  <si>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</si>
  <si>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</si>
  <si>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</si>
  <si>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</si>
  <si>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</si>
  <si>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</si>
  <si>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</si>
  <si>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</si>
  <si>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</si>
  <si>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</si>
  <si>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</si>
  <si>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</si>
  <si>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</si>
  <si>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</si>
  <si>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</si>
  <si>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</si>
  <si>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</si>
  <si>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</si>
  <si>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</si>
  <si>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</si>
  <si>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</si>
  <si>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</si>
  <si>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</si>
  <si>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</si>
  <si>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</si>
  <si>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</si>
  <si>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</si>
  <si>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</si>
  <si>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</si>
  <si>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</si>
  <si>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</si>
  <si>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</si>
  <si>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</si>
  <si>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</si>
  <si>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</si>
  <si>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</si>
  <si>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</si>
  <si>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</si>
  <si>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</si>
  <si>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</si>
  <si>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</si>
  <si>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</si>
  <si>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</si>
  <si>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</si>
  <si>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</si>
  <si>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</si>
  <si>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</si>
  <si>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</si>
  <si>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</si>
  <si>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</si>
  <si>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</si>
  <si>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</si>
  <si>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</si>
  <si>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</si>
  <si>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</si>
  <si>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</si>
  <si>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</si>
  <si>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</si>
  <si>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</si>
  <si>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</si>
  <si>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</si>
  <si>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</si>
  <si>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</si>
  <si>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</si>
  <si>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</si>
  <si>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</si>
  <si>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</si>
  <si>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</si>
  <si>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</si>
  <si>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</si>
  <si>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</si>
  <si>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</si>
  <si>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</si>
  <si>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</si>
  <si>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</si>
  <si>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</si>
  <si>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</si>
  <si>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</si>
  <si>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</si>
  <si>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</si>
  <si>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</si>
  <si>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</si>
  <si>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</si>
  <si>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</si>
  <si>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</si>
  <si>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</si>
  <si>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</si>
  <si>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</si>
  <si>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</si>
  <si>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</si>
  <si>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</si>
  <si>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</si>
  <si>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</si>
  <si>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</si>
  <si>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</si>
  <si>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</si>
  <si>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</si>
  <si>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</si>
  <si>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</si>
  <si>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</si>
  <si>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</si>
  <si>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</si>
  <si>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</si>
  <si>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</si>
  <si>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</si>
  <si>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</si>
  <si>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</si>
  <si>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</si>
  <si>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</si>
  <si>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</si>
  <si>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</si>
  <si>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</si>
  <si>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</si>
  <si>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</si>
  <si>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</si>
  <si>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</si>
  <si>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</si>
  <si>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</si>
  <si>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</si>
  <si>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</si>
  <si>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</si>
  <si>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</si>
  <si>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</si>
  <si>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</si>
  <si>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</si>
  <si>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</si>
  <si>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</si>
  <si>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</si>
  <si>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</si>
  <si>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</si>
  <si>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</si>
  <si>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</si>
  <si>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</si>
  <si>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</si>
  <si>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</si>
  <si>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</si>
  <si>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</si>
  <si>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</si>
  <si>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</si>
  <si>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</si>
  <si>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</si>
  <si>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</si>
  <si>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</si>
  <si>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</si>
  <si>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</si>
  <si>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</si>
  <si>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</si>
  <si>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</si>
  <si>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</si>
  <si>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</si>
  <si>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</si>
  <si>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</si>
  <si>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</si>
  <si>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</si>
  <si>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</si>
  <si>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</si>
  <si>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</si>
  <si>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</si>
  <si>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</si>
  <si>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</si>
  <si>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</si>
  <si>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</si>
  <si>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</si>
  <si>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</si>
  <si>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</si>
  <si>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</si>
  <si>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</si>
  <si>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</si>
  <si>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</si>
  <si>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</si>
  <si>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</si>
  <si>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</si>
  <si>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</si>
  <si>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</si>
  <si>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</si>
  <si>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</si>
  <si>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</si>
  <si>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</si>
  <si>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</si>
  <si>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</si>
  <si>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</si>
  <si>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</si>
  <si>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</si>
  <si>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</si>
  <si>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</si>
  <si>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</si>
  <si>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</si>
  <si>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</si>
  <si>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</si>
  <si>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</si>
  <si>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</si>
  <si>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</si>
  <si>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</si>
  <si>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</si>
  <si>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</si>
  <si>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</si>
  <si>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</si>
  <si>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</si>
  <si>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</si>
  <si>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</si>
  <si>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</si>
  <si>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</si>
  <si>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</si>
  <si>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</si>
  <si>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</si>
  <si>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</si>
  <si>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</si>
  <si>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</si>
  <si>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</si>
  <si>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</si>
  <si>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</si>
  <si>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</si>
  <si>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</si>
  <si>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</si>
  <si>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</si>
  <si>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</si>
  <si>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</si>
  <si>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</si>
  <si>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</si>
  <si>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</si>
  <si>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</si>
  <si>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</si>
  <si>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</si>
  <si>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</si>
  <si>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</si>
  <si>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</si>
  <si>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</si>
  <si>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</si>
  <si>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</si>
  <si>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</si>
  <si>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</si>
  <si>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</si>
  <si>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</si>
  <si>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</si>
  <si>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</si>
  <si>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</si>
  <si>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</si>
  <si>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</si>
  <si>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</si>
  <si>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</si>
  <si>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</si>
  <si>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</si>
  <si>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</si>
  <si>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</si>
  <si>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</si>
  <si>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</si>
  <si>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</si>
  <si>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</si>
  <si>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</si>
  <si>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</si>
  <si>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</si>
  <si>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</si>
  <si>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</si>
  <si>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</si>
  <si>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</si>
  <si>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</si>
  <si>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</si>
  <si>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</si>
  <si>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</si>
  <si>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</si>
  <si>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</si>
  <si>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</si>
  <si>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</si>
  <si>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</si>
  <si>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</si>
  <si>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</si>
  <si>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</si>
  <si>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</si>
  <si>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</si>
  <si>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</si>
  <si>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</si>
  <si>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</si>
  <si>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</si>
  <si>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</si>
  <si>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</si>
  <si>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</si>
  <si>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</si>
  <si>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</si>
  <si>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</si>
  <si>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</si>
  <si>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</si>
  <si>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</si>
  <si>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</si>
  <si>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</si>
  <si>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</si>
  <si>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</si>
  <si>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</si>
  <si>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</si>
  <si>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</si>
  <si>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</si>
  <si>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</si>
  <si>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</si>
  <si>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</si>
  <si>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</si>
  <si>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</si>
  <si>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</si>
  <si>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</si>
  <si>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</si>
  <si>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</si>
  <si>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</si>
  <si>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</si>
  <si>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</si>
  <si>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</si>
  <si>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</si>
  <si>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</si>
  <si>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</si>
  <si>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</si>
  <si>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</si>
  <si>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</si>
  <si>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</si>
  <si>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</si>
  <si>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</si>
  <si>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</si>
  <si>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</si>
  <si>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</si>
  <si>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</si>
  <si>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</si>
  <si>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</si>
  <si>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</si>
  <si>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</si>
  <si>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</si>
  <si>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</si>
  <si>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</si>
  <si>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</si>
  <si>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</si>
  <si>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</si>
  <si>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</si>
  <si>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</si>
  <si>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</si>
  <si>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</si>
  <si>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</si>
  <si>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</si>
  <si>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</si>
  <si>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</si>
  <si>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</si>
  <si>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</si>
  <si>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</si>
  <si>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</si>
  <si>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</si>
  <si>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</si>
  <si>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</si>
  <si>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</si>
  <si>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</si>
  <si>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</si>
  <si>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</si>
  <si>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</si>
  <si>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</si>
  <si>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</si>
  <si>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</si>
  <si>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</si>
  <si>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</si>
  <si>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</si>
  <si>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</si>
  <si>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</si>
  <si>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</si>
  <si>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</si>
  <si>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</si>
  <si>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</si>
  <si>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</si>
  <si>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</si>
  <si>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</si>
  <si>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</si>
  <si>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</si>
  <si>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</si>
  <si>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</si>
  <si>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</si>
  <si>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</si>
  <si>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</si>
  <si>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</si>
  <si>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</si>
  <si>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</si>
  <si>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</si>
  <si>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</si>
  <si>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</si>
  <si>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</si>
  <si>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</si>
  <si>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</si>
  <si>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</si>
  <si>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</si>
  <si>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</si>
  <si>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</si>
  <si>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</si>
  <si>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</si>
  <si>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</si>
  <si>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</si>
  <si>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</si>
  <si>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</si>
  <si>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</si>
  <si>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</si>
  <si>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</si>
  <si>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</si>
  <si>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</si>
  <si>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</si>
  <si>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</si>
  <si>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</si>
  <si>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</si>
  <si>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</si>
  <si>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</si>
  <si>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</si>
  <si>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</si>
  <si>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</si>
  <si>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</si>
  <si>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</si>
  <si>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</si>
  <si>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</si>
  <si>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</si>
  <si>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</si>
  <si>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</si>
  <si>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</si>
  <si>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</si>
  <si>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</si>
  <si>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</si>
  <si>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</si>
  <si>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</si>
  <si>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</si>
  <si>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</si>
  <si>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</si>
  <si>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</si>
  <si>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</si>
  <si>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</si>
  <si>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</si>
  <si>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</si>
  <si>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</si>
  <si>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</si>
  <si>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</si>
  <si>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</si>
  <si>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</si>
  <si>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</si>
  <si>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</si>
  <si>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</si>
  <si>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</si>
  <si>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</si>
  <si>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</si>
  <si>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</si>
  <si>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</si>
  <si>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</si>
  <si>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</si>
  <si>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</si>
  <si>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</si>
  <si>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</si>
  <si>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</si>
  <si>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</si>
  <si>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</si>
  <si>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</si>
  <si>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</si>
  <si>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</si>
  <si>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</si>
  <si>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</si>
  <si>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</si>
  <si>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</si>
  <si>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</si>
  <si>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</si>
  <si>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</si>
  <si>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</si>
  <si>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</si>
  <si>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</si>
  <si>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</si>
  <si>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</si>
  <si>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</si>
  <si>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</si>
  <si>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</si>
  <si>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</si>
  <si>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</si>
  <si>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</si>
  <si>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</si>
  <si>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</si>
  <si>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</si>
  <si>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</si>
  <si>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</si>
  <si>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</si>
  <si>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</si>
  <si>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</si>
  <si>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</si>
  <si>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</si>
  <si>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</si>
  <si>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</si>
  <si>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</si>
  <si>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</si>
  <si>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</si>
  <si>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</si>
  <si>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</si>
  <si>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</si>
  <si>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</si>
  <si>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</si>
  <si>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</si>
  <si>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</si>
  <si>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</si>
  <si>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</si>
  <si>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</si>
  <si>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</si>
  <si>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</si>
  <si>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</si>
  <si>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</si>
  <si>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</si>
  <si>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</si>
  <si>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</si>
  <si>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</si>
  <si>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</si>
  <si>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</si>
  <si>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</si>
  <si>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</si>
  <si>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</si>
  <si>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</si>
  <si>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</si>
  <si>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</si>
  <si>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</si>
  <si>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</si>
  <si>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</si>
  <si>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</si>
  <si>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</si>
  <si>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</si>
  <si>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</si>
  <si>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</si>
  <si>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</si>
  <si>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</si>
  <si>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</si>
  <si>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</si>
  <si>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</si>
  <si>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</si>
  <si>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</si>
  <si>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</si>
  <si>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</si>
  <si>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</si>
  <si>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</si>
  <si>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</si>
  <si>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</si>
  <si>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</si>
  <si>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</si>
  <si>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</si>
  <si>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</si>
  <si>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</si>
  <si>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</si>
  <si>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</si>
  <si>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</si>
  <si>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</si>
  <si>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</si>
  <si>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</si>
  <si>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</si>
  <si>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</si>
  <si>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</si>
  <si>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</si>
  <si>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</si>
  <si>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</si>
  <si>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</si>
  <si>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</si>
  <si>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</si>
  <si>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</si>
  <si>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</si>
  <si>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</si>
  <si>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</si>
  <si>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</si>
  <si>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</si>
  <si>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</si>
  <si>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</si>
  <si>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</si>
  <si>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</si>
  <si>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</si>
  <si>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</si>
  <si>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</si>
  <si>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</si>
  <si>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</si>
  <si>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</si>
  <si>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</si>
  <si>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</si>
  <si>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</si>
  <si>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</si>
  <si>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</si>
  <si>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</si>
  <si>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</si>
  <si>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</si>
  <si>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</si>
  <si>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</si>
  <si>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</si>
  <si>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</si>
  <si>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</si>
  <si>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</si>
  <si>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</si>
  <si>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</si>
  <si>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</si>
  <si>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</si>
  <si>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</si>
  <si>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</si>
  <si>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</si>
  <si>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</si>
  <si>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</si>
  <si>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</si>
  <si>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</si>
  <si>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</si>
  <si>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</si>
  <si>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</si>
  <si>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</si>
  <si>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</si>
  <si>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</si>
  <si>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</si>
  <si>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</si>
  <si>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</si>
  <si>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</si>
  <si>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</si>
  <si>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</si>
  <si>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</si>
  <si>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</si>
  <si>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</si>
  <si>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</si>
  <si>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</si>
  <si>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</si>
  <si>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</si>
  <si>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</si>
  <si>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</si>
  <si>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</si>
  <si>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</si>
  <si>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</si>
  <si>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</si>
  <si>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</si>
  <si>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</si>
  <si>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</si>
  <si>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</si>
  <si>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</si>
  <si>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</si>
  <si>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</si>
  <si>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</si>
  <si>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</si>
  <si>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</si>
  <si>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</si>
  <si>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</si>
  <si>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</si>
  <si>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</si>
  <si>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</si>
  <si>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</si>
  <si>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</si>
  <si>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</si>
  <si>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</si>
  <si>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</si>
  <si>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</si>
  <si>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</si>
  <si>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</si>
  <si>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</si>
  <si>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</si>
  <si>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</si>
  <si>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</si>
  <si>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</si>
  <si>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</si>
  <si>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</si>
  <si>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</si>
  <si>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</si>
  <si>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</si>
  <si>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</si>
  <si>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</si>
  <si>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</si>
  <si>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</si>
  <si>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</si>
  <si>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</si>
  <si>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</si>
  <si>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</si>
  <si>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</si>
  <si>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</si>
  <si>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</si>
  <si>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</si>
  <si>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</si>
  <si>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</si>
  <si>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</si>
  <si>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</si>
  <si>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</si>
  <si>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</si>
  <si>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</si>
  <si>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</si>
  <si>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</si>
  <si>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</si>
  <si>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</si>
  <si>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</si>
  <si>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</si>
  <si>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</si>
  <si>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</si>
  <si>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</si>
  <si>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</si>
  <si>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</si>
  <si>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</si>
  <si>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</si>
  <si>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</si>
  <si>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</si>
  <si>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</si>
  <si>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</si>
  <si>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</si>
  <si>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</si>
  <si>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</si>
  <si>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</si>
  <si>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</si>
  <si>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</si>
  <si>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</si>
  <si>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</si>
  <si>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</si>
  <si>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</si>
  <si>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</si>
  <si>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</si>
  <si>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</si>
  <si>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</si>
  <si>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</si>
  <si>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</si>
  <si>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</si>
  <si>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</si>
  <si>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</si>
  <si>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</si>
  <si>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</si>
  <si>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</si>
  <si>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</si>
  <si>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</si>
  <si>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</si>
  <si>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</si>
  <si>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</si>
  <si>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</si>
  <si>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</si>
  <si>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</si>
  <si>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</si>
  <si>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</si>
  <si>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</si>
  <si>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</si>
  <si>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</si>
  <si>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</si>
  <si>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</si>
  <si>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</si>
  <si>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</si>
  <si>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</si>
  <si>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</si>
  <si>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</si>
  <si>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</si>
  <si>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</si>
  <si>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</si>
  <si>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</si>
  <si>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</si>
  <si>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</si>
  <si>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</si>
  <si>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</si>
  <si>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</si>
  <si>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</si>
  <si>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</si>
  <si>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</si>
  <si>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</si>
  <si>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</si>
  <si>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</si>
  <si>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</si>
  <si>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</si>
  <si>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</si>
  <si>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</si>
  <si>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</si>
  <si>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</si>
  <si>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</si>
  <si>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</si>
  <si>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</si>
  <si>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</si>
  <si>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</si>
  <si>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</si>
  <si>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</si>
  <si>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</si>
  <si>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</si>
  <si>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</si>
  <si>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</si>
  <si>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</si>
  <si>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</si>
  <si>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</si>
  <si>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</si>
  <si>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</si>
  <si>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</si>
  <si>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</si>
  <si>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</si>
  <si>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</si>
  <si>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</si>
  <si>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</si>
  <si>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</si>
  <si>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</si>
  <si>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</si>
  <si>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</si>
  <si>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</si>
  <si>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</si>
  <si>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</si>
  <si>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</si>
  <si>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</si>
  <si>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</si>
  <si>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</si>
  <si>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</si>
  <si>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</si>
  <si>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</si>
  <si>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</si>
  <si>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</si>
  <si>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</si>
  <si>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</si>
  <si>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</si>
  <si>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</si>
  <si>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</si>
  <si>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</si>
  <si>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</si>
  <si>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</si>
  <si>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</si>
  <si>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</si>
  <si>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</si>
  <si>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</si>
  <si>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</si>
  <si>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</si>
  <si>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</si>
  <si>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</si>
  <si>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</si>
  <si>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</si>
  <si>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</si>
  <si>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</si>
  <si>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</si>
  <si>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</si>
  <si>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</si>
  <si>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</si>
  <si>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</si>
  <si>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</si>
  <si>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</si>
  <si>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</si>
  <si>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</si>
  <si>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</si>
  <si>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</si>
  <si>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</si>
  <si>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</si>
  <si>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</si>
  <si>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</si>
  <si>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</si>
  <si>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</si>
  <si>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</si>
  <si>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</si>
  <si>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</si>
  <si>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</si>
  <si>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</si>
  <si>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</si>
  <si>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</si>
  <si>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</si>
  <si>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</si>
  <si>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</si>
  <si>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</si>
  <si>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</si>
  <si>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</si>
  <si>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</si>
  <si>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</si>
  <si>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</si>
  <si>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</si>
  <si>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</si>
  <si>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</si>
  <si>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</si>
  <si>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</si>
  <si>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</si>
  <si>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</si>
  <si>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</si>
  <si>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</si>
  <si>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</si>
  <si>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</si>
  <si>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</si>
  <si>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</si>
  <si>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</si>
  <si>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</si>
  <si>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</si>
  <si>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</si>
  <si>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</si>
  <si>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</si>
  <si>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</si>
  <si>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</si>
  <si>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</si>
  <si>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</si>
  <si>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</si>
  <si>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</si>
  <si>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</si>
  <si>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</si>
  <si>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</si>
  <si>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</si>
  <si>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</si>
  <si>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</si>
  <si>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</si>
  <si>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</si>
  <si>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</si>
  <si>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</si>
  <si>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</si>
  <si>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</si>
  <si>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</si>
  <si>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</si>
  <si>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</si>
  <si>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</si>
  <si>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</si>
  <si>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</si>
  <si>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</si>
  <si>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</si>
  <si>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</si>
  <si>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</si>
  <si>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</si>
  <si>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</si>
  <si>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</si>
  <si>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</si>
  <si>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</si>
  <si>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</si>
  <si>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</si>
  <si>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</si>
  <si>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</si>
  <si>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</si>
  <si>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</si>
  <si>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</si>
  <si>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</si>
  <si>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</si>
  <si>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</si>
  <si>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</si>
  <si>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</si>
  <si>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</si>
  <si>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</si>
  <si>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</si>
  <si>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</si>
  <si>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</si>
  <si>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</si>
  <si>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</si>
  <si>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</si>
  <si>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</si>
  <si>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</si>
  <si>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</si>
  <si>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</si>
  <si>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</si>
  <si>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</si>
  <si>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</si>
  <si>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</si>
  <si>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</si>
  <si>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</si>
  <si>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</si>
  <si>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</si>
  <si>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</si>
  <si>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</si>
  <si>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</si>
  <si>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</si>
  <si>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</si>
  <si>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</si>
  <si>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</si>
  <si>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</si>
  <si>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</si>
  <si>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</si>
  <si>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</si>
  <si>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</si>
  <si>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</si>
  <si>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</si>
  <si>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</si>
  <si>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</si>
  <si>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</si>
  <si>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</si>
  <si>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</si>
  <si>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</si>
  <si>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</si>
  <si>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</si>
  <si>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</si>
  <si>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</si>
  <si>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</si>
  <si>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</si>
  <si>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</si>
  <si>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</si>
  <si>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</si>
  <si>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</si>
  <si>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</si>
  <si>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</si>
  <si>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</si>
  <si>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</si>
  <si>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</si>
  <si>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</si>
  <si>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</si>
  <si>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</si>
  <si>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</si>
  <si>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</si>
  <si>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</si>
  <si>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</si>
  <si>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</si>
  <si>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</si>
  <si>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</si>
  <si>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</si>
  <si>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</si>
  <si>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</si>
  <si>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</si>
  <si>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</si>
  <si>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</si>
  <si>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</si>
  <si>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</si>
  <si>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</si>
  <si>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</si>
  <si>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</si>
  <si>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</si>
  <si>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</si>
  <si>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</si>
  <si>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</si>
  <si>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</si>
  <si>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</si>
  <si>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</si>
  <si>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</si>
  <si>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</si>
  <si>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</si>
  <si>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</si>
  <si>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</si>
  <si>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</si>
  <si>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</si>
  <si>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</si>
  <si>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</si>
  <si>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</si>
  <si>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</si>
  <si>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</si>
  <si>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</si>
  <si>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</si>
  <si>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</si>
  <si>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</si>
  <si>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</si>
  <si>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</si>
  <si>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</si>
  <si>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</si>
  <si>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</si>
  <si>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</si>
  <si>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</si>
  <si>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</si>
  <si>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</si>
  <si>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</si>
  <si>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</si>
  <si>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</si>
  <si>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</si>
  <si>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</si>
  <si>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</si>
  <si>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</si>
  <si>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</si>
  <si>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</si>
  <si>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</si>
  <si>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</si>
  <si>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</si>
  <si>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</si>
  <si>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</si>
  <si>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</si>
  <si>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</si>
  <si>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</si>
  <si>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</si>
  <si>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</si>
  <si>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</si>
  <si>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</si>
  <si>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</si>
  <si>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</si>
  <si>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</si>
  <si>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</si>
  <si>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</si>
  <si>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</si>
  <si>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</si>
  <si>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</si>
  <si>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</si>
  <si>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</si>
  <si>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</si>
  <si>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</si>
  <si>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</si>
  <si>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</si>
  <si>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</si>
  <si>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</si>
  <si>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</si>
  <si>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</si>
  <si>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</si>
  <si>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</si>
  <si>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</si>
  <si>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</si>
  <si>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</si>
  <si>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</si>
  <si>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</si>
  <si>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</si>
  <si>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</si>
  <si>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</si>
  <si>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</si>
  <si>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</si>
  <si>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</si>
  <si>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</si>
  <si>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</si>
  <si>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</si>
  <si>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</si>
  <si>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</si>
  <si>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</si>
  <si>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</si>
  <si>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</si>
  <si>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</si>
  <si>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</si>
  <si>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</si>
  <si>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</si>
  <si>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</si>
  <si>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</si>
  <si>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</si>
  <si>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</si>
  <si>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</si>
  <si>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</si>
  <si>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</si>
  <si>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</si>
  <si>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</si>
  <si>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</si>
  <si>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</si>
  <si>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</si>
  <si>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</si>
  <si>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</si>
  <si>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</si>
  <si>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</si>
  <si>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</si>
  <si>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</si>
  <si>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</si>
  <si>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</si>
  <si>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</si>
  <si>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</si>
  <si>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</si>
  <si>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</si>
  <si>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</si>
  <si>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</si>
  <si>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</si>
  <si>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</si>
  <si>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</si>
  <si>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</si>
  <si>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</si>
  <si>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</si>
  <si>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</si>
  <si>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</si>
  <si>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</si>
  <si>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</si>
  <si>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</si>
  <si>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</si>
  <si>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</si>
  <si>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</si>
  <si>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</si>
  <si>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</si>
  <si>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</si>
  <si>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</si>
  <si>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</si>
  <si>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</si>
  <si>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</si>
  <si>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</si>
  <si>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</si>
  <si>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</si>
  <si>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</si>
  <si>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</si>
  <si>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</si>
  <si>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</si>
  <si>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</si>
  <si>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</si>
  <si>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</si>
  <si>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</si>
  <si>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</si>
  <si>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</si>
  <si>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</si>
  <si>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</si>
  <si>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</si>
  <si>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</si>
  <si>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</si>
  <si>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</si>
  <si>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</si>
  <si>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</si>
  <si>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</si>
  <si>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</si>
  <si>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</si>
  <si>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</si>
  <si>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</si>
  <si>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</si>
  <si>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</si>
  <si>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</si>
  <si>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</si>
  <si>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</si>
  <si>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</si>
  <si>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</si>
  <si>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</si>
  <si>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</si>
  <si>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</si>
  <si>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</si>
  <si>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</si>
  <si>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</si>
  <si>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</si>
  <si>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</si>
  <si>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</si>
  <si>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</si>
  <si>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</si>
  <si>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</si>
  <si>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</si>
  <si>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</si>
  <si>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</si>
  <si>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</si>
  <si>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</si>
  <si>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</si>
  <si>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</si>
  <si>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</si>
  <si>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</si>
  <si>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</si>
  <si>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</si>
  <si>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</si>
  <si>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</si>
  <si>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</si>
  <si>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</si>
  <si>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</si>
  <si>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</si>
  <si>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</si>
  <si>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</si>
  <si>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</si>
  <si>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</si>
  <si>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</si>
  <si>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</si>
  <si>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</si>
  <si>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</si>
  <si>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</si>
  <si>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</si>
  <si>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</si>
  <si>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</si>
  <si>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</si>
  <si>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</si>
  <si>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</si>
  <si>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</si>
  <si>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</si>
  <si>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</si>
  <si>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</si>
  <si>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</si>
  <si>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</si>
  <si>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</si>
  <si>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</si>
  <si>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</si>
  <si>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</si>
  <si>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</si>
  <si>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</si>
  <si>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</si>
  <si>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</si>
  <si>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</si>
  <si>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</si>
  <si>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</si>
  <si>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</si>
  <si>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</si>
  <si>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</si>
  <si>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</si>
  <si>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</si>
  <si>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</si>
  <si>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</si>
  <si>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</si>
  <si>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</si>
  <si>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</si>
  <si>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</si>
  <si>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</si>
  <si>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</si>
  <si>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</si>
  <si>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</si>
  <si>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</si>
  <si>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</si>
  <si>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</si>
  <si>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</si>
  <si>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</si>
  <si>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</si>
  <si>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</si>
  <si>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</si>
  <si>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</si>
  <si>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</si>
  <si>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</si>
  <si>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</si>
  <si>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</si>
  <si>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</si>
  <si>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</si>
  <si>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</si>
  <si>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</si>
  <si>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</si>
  <si>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</si>
  <si>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</si>
  <si>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</si>
  <si>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</si>
  <si>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</si>
  <si>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</si>
  <si>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</si>
  <si>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</si>
  <si>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</si>
  <si>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</si>
  <si>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</si>
  <si>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</si>
  <si>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</si>
  <si>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</si>
  <si>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</si>
  <si>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</si>
  <si>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</si>
  <si>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</si>
  <si>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</si>
  <si>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</si>
  <si>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</si>
  <si>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</si>
  <si>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</si>
  <si>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</si>
  <si>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</si>
  <si>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</si>
  <si>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</si>
  <si>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</si>
  <si>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</si>
  <si>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</si>
  <si>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</si>
  <si>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</si>
  <si>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</si>
  <si>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</si>
  <si>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</si>
  <si>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</si>
  <si>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</si>
  <si>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</si>
  <si>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</si>
  <si>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</si>
  <si>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</si>
  <si>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</si>
  <si>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</si>
  <si>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</si>
  <si>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</si>
  <si>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</si>
  <si>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</si>
  <si>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</si>
  <si>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</si>
  <si>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</si>
  <si>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</si>
  <si>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</si>
  <si>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</si>
  <si>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</si>
  <si>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</si>
  <si>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</si>
  <si>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</si>
  <si>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</si>
  <si>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</si>
  <si>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</si>
  <si>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</si>
  <si>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</si>
  <si>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</si>
  <si>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</si>
  <si>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</si>
  <si>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</si>
  <si>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</si>
  <si>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</si>
  <si>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</si>
  <si>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</si>
  <si>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</si>
  <si>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</si>
  <si>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</si>
  <si>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</si>
  <si>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</si>
  <si>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</si>
  <si>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</si>
  <si>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</si>
  <si>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</si>
  <si>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</si>
  <si>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</si>
  <si>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</si>
  <si>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</si>
  <si>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</si>
  <si>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</si>
  <si>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</si>
  <si>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</si>
  <si>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</si>
  <si>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</si>
  <si>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</si>
  <si>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</si>
  <si>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</si>
  <si>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</si>
  <si>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</si>
  <si>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</si>
  <si>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</si>
  <si>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</si>
  <si>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</si>
  <si>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</si>
  <si>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</si>
  <si>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</si>
  <si>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</si>
  <si>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</si>
  <si>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</si>
  <si>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</si>
  <si>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</si>
  <si>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</si>
  <si>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</si>
  <si>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</si>
  <si>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</si>
  <si>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</si>
  <si>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</si>
  <si>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</si>
  <si>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</si>
  <si>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</si>
  <si>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</si>
  <si>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</si>
  <si>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</si>
  <si>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</si>
  <si>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</si>
  <si>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</si>
  <si>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</si>
  <si>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</si>
  <si>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</si>
  <si>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</si>
  <si>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</si>
  <si>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</si>
  <si>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</si>
  <si>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</si>
  <si>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</si>
  <si>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</si>
  <si>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</si>
  <si>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</si>
  <si>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</si>
  <si>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</si>
  <si>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</si>
  <si>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</si>
  <si>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</si>
  <si>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</si>
  <si>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</si>
  <si>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</si>
  <si>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</si>
  <si>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</si>
  <si>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</si>
  <si>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</si>
  <si>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</si>
  <si>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</si>
  <si>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</si>
  <si>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</si>
  <si>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</si>
  <si>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</si>
  <si>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</si>
  <si>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</si>
  <si>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</si>
  <si>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</si>
  <si>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</si>
  <si>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</si>
  <si>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</si>
  <si>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</si>
  <si>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</si>
  <si>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</si>
  <si>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</si>
  <si>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</si>
  <si>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</si>
  <si>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</si>
  <si>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</si>
  <si>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</si>
  <si>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</si>
  <si>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</si>
  <si>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</si>
  <si>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</si>
  <si>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</si>
  <si>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</si>
  <si>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</si>
  <si>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</si>
  <si>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</si>
  <si>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</si>
  <si>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</si>
  <si>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</si>
  <si>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</si>
  <si>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</si>
  <si>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</si>
  <si>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</si>
  <si>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</si>
  <si>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</si>
  <si>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</si>
  <si>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</si>
  <si>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</si>
  <si>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</si>
  <si>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</si>
  <si>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</si>
  <si>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</si>
  <si>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</si>
  <si>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</si>
  <si>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</si>
  <si>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</si>
  <si>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</si>
  <si>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</si>
  <si>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</si>
  <si>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</si>
  <si>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</si>
  <si>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</si>
  <si>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</si>
  <si>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</si>
  <si>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</si>
  <si>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</si>
  <si>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</si>
  <si>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</si>
  <si>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</si>
  <si>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</si>
  <si>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</si>
  <si>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</si>
  <si>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</si>
  <si>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</si>
  <si>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</si>
  <si>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</si>
  <si>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</si>
  <si>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</si>
  <si>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</si>
  <si>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</si>
  <si>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</si>
  <si>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</si>
  <si>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</si>
  <si>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</si>
  <si>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</si>
  <si>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</si>
  <si>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</si>
  <si>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</si>
  <si>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</si>
  <si>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</si>
  <si>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</si>
  <si>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</si>
  <si>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</si>
  <si>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</si>
  <si>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</si>
  <si>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</si>
  <si>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</si>
  <si>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</si>
  <si>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</si>
  <si>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</si>
  <si>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</si>
  <si>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</si>
  <si>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</si>
  <si>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</si>
  <si>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</si>
  <si>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</si>
  <si>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</si>
  <si>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</si>
  <si>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</si>
  <si>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</si>
  <si>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</si>
  <si>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</si>
  <si>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</si>
  <si>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</si>
  <si>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</si>
  <si>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</si>
  <si>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</si>
  <si>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</si>
  <si>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</si>
  <si>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</si>
  <si>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</si>
  <si>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</si>
  <si>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</si>
  <si>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</si>
  <si>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</si>
  <si>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</si>
  <si>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</si>
  <si>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</si>
  <si>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</si>
  <si>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</si>
  <si>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</si>
  <si>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</si>
  <si>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</si>
  <si>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</si>
  <si>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</si>
  <si>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</si>
  <si>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</si>
  <si>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</si>
  <si>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</si>
  <si>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</si>
  <si>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</si>
  <si>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</si>
  <si>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</si>
  <si>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</si>
  <si>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</si>
  <si>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</si>
  <si>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</si>
  <si>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</si>
  <si>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</si>
  <si>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</si>
  <si>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</si>
  <si>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</si>
  <si>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</si>
  <si>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</si>
  <si>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</si>
  <si>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</si>
  <si>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</si>
  <si>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</si>
  <si>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</si>
  <si>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</si>
  <si>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</si>
  <si>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</si>
  <si>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</si>
  <si>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</si>
  <si>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</si>
  <si>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</si>
  <si>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</si>
  <si>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</si>
  <si>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</si>
  <si>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</si>
  <si>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</si>
  <si>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</si>
  <si>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</si>
  <si>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</si>
  <si>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</si>
  <si>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</si>
  <si>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</si>
  <si>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</si>
  <si>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</si>
  <si>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</si>
  <si>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</si>
  <si>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</si>
  <si>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</si>
  <si>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</si>
  <si>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</si>
  <si>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</si>
  <si>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</si>
  <si>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</si>
  <si>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</si>
  <si>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</si>
  <si>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</si>
  <si>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</si>
  <si>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</si>
  <si>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</si>
  <si>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</si>
  <si>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</si>
  <si>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</si>
  <si>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</si>
  <si>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</si>
  <si>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</si>
  <si>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</si>
  <si>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</si>
  <si>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</si>
  <si>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</si>
  <si>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</si>
  <si>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</si>
  <si>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</si>
  <si>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</si>
  <si>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</si>
  <si>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</si>
  <si>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</si>
  <si>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</si>
  <si>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</si>
  <si>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</si>
  <si>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</si>
  <si>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</si>
  <si>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</si>
  <si>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</si>
  <si>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</si>
  <si>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</si>
  <si>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</si>
  <si>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</si>
  <si>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</si>
  <si>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</si>
  <si>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</si>
  <si>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</si>
  <si>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</si>
  <si>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</si>
  <si>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</si>
  <si>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</si>
  <si>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</si>
  <si>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</si>
  <si>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</si>
  <si>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</si>
  <si>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</si>
  <si>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</si>
  <si>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</si>
  <si>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</si>
  <si>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</si>
  <si>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</si>
  <si>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</si>
  <si>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</si>
  <si>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</si>
  <si>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</si>
  <si>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</si>
  <si>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</si>
  <si>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</si>
  <si>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</si>
  <si>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</si>
  <si>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</si>
  <si>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</si>
  <si>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</si>
  <si>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</si>
  <si>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</si>
  <si>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</si>
  <si>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</si>
  <si>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</si>
  <si>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</si>
  <si>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</si>
  <si>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</si>
  <si>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</si>
  <si>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</si>
  <si>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</si>
  <si>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</si>
  <si>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</si>
  <si>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</si>
  <si>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</si>
  <si>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</si>
  <si>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</si>
  <si>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</si>
  <si>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</si>
  <si>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</si>
  <si>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</si>
  <si>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</si>
  <si>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</si>
  <si>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</si>
  <si>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</si>
  <si>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</si>
  <si>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</si>
  <si>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</si>
  <si>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</si>
  <si>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</si>
  <si>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</si>
  <si>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</si>
  <si>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</si>
  <si>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</si>
  <si>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</si>
  <si>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</si>
  <si>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</si>
  <si>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</si>
  <si>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</si>
  <si>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</si>
  <si>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</si>
  <si>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</si>
  <si>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</si>
  <si>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</si>
  <si>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</si>
  <si>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</si>
  <si>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</si>
  <si>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</si>
  <si>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</si>
  <si>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</si>
  <si>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</si>
  <si>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</si>
  <si>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</si>
  <si>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</si>
  <si>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</si>
  <si>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</si>
  <si>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</si>
  <si>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</si>
  <si>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</si>
  <si>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</si>
  <si>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</si>
  <si>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</si>
  <si>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</si>
  <si>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</si>
  <si>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</si>
  <si>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</si>
  <si>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</si>
  <si>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</si>
  <si>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</si>
  <si>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</si>
  <si>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</si>
  <si>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</si>
  <si>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</si>
  <si>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</si>
  <si>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</si>
  <si>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</si>
  <si>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</si>
  <si>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</si>
  <si>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</si>
  <si>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</si>
  <si>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</si>
  <si>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</si>
  <si>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</si>
  <si>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</si>
  <si>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</si>
  <si>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</si>
  <si>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</si>
  <si>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</si>
  <si>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</si>
  <si>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</si>
  <si>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</si>
  <si>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</si>
  <si>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</si>
  <si>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</si>
  <si>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</si>
  <si>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</si>
  <si>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</si>
  <si>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</si>
  <si>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</si>
  <si>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</si>
  <si>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</si>
  <si>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</si>
  <si>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</si>
  <si>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</si>
  <si>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</si>
  <si>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</si>
  <si>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</si>
  <si>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</si>
  <si>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</si>
  <si>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</si>
  <si>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</si>
  <si>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</si>
  <si>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</si>
  <si>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</si>
  <si>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</si>
  <si>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</si>
  <si>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</si>
  <si>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</si>
  <si>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</si>
  <si>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</si>
  <si>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</si>
  <si>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</si>
  <si>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</si>
  <si>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</si>
  <si>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</si>
  <si>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</si>
  <si>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</si>
  <si>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</si>
  <si>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</si>
  <si>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</si>
  <si>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</si>
  <si>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</si>
  <si>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</si>
  <si>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</si>
  <si>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</si>
  <si>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</si>
  <si>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</si>
  <si>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</si>
  <si>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</si>
  <si>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</si>
  <si>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</si>
  <si>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</si>
  <si>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</si>
  <si>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</si>
  <si>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</si>
  <si>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</si>
  <si>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</si>
  <si>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</si>
  <si>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</si>
  <si>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</si>
  <si>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</si>
  <si>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</si>
  <si>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</si>
  <si>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</si>
  <si>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</si>
  <si>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</si>
  <si>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</si>
  <si>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</si>
  <si>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</si>
  <si>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</si>
  <si>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</si>
  <si>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</si>
  <si>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</si>
  <si>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</si>
  <si>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</si>
  <si>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</si>
  <si>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</si>
  <si>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</si>
  <si>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</si>
  <si>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</si>
  <si>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</si>
  <si>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</si>
  <si>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</si>
  <si>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</si>
  <si>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</si>
  <si>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</si>
  <si>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</si>
  <si>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</si>
  <si>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</si>
  <si>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</si>
  <si>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</si>
  <si>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</si>
  <si>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</si>
  <si>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</si>
  <si>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</si>
  <si>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</si>
  <si>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</si>
  <si>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</si>
  <si>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</si>
  <si>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</si>
  <si>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</si>
  <si>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</si>
  <si>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</si>
  <si>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</si>
  <si>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</si>
  <si>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</si>
  <si>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</si>
  <si>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</si>
  <si>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</si>
  <si>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</si>
  <si>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</si>
  <si>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</si>
  <si>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</si>
  <si>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</si>
  <si>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</si>
  <si>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</si>
  <si>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</si>
  <si>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</si>
  <si>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</si>
  <si>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</si>
  <si>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</si>
  <si>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</si>
  <si>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</si>
  <si>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</si>
  <si>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</si>
  <si>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</si>
  <si>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</si>
  <si>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</si>
  <si>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</si>
  <si>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</si>
  <si>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</si>
  <si>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</si>
  <si>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</si>
  <si>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</si>
  <si>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</si>
  <si>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</si>
  <si>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</si>
  <si>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</si>
  <si>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</si>
  <si>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</si>
  <si>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</si>
  <si>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</si>
  <si>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</si>
  <si>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</si>
  <si>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</si>
  <si>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</si>
  <si>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</si>
  <si>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</si>
  <si>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</si>
  <si>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</si>
  <si>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</si>
  <si>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</si>
  <si>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</si>
  <si>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</si>
  <si>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</si>
  <si>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</si>
  <si>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</si>
  <si>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</si>
  <si>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</si>
  <si>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</si>
  <si>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</si>
  <si>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</si>
  <si>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</si>
  <si>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</si>
  <si>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</si>
  <si>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</si>
  <si>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</si>
  <si>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</si>
  <si>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</si>
  <si>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</si>
  <si>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</si>
  <si>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</si>
  <si>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</si>
  <si>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</si>
  <si>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</si>
  <si>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</si>
  <si>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</si>
  <si>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</si>
  <si>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</si>
  <si>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</si>
  <si>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</si>
  <si>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</si>
  <si>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</si>
  <si>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</si>
  <si>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</si>
  <si>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</si>
  <si>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</si>
  <si>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</si>
  <si>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</si>
  <si>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</si>
  <si>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</si>
  <si>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</si>
  <si>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</si>
  <si>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</si>
  <si>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</si>
  <si>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</si>
  <si>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</si>
  <si>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</si>
  <si>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</si>
  <si>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</si>
  <si>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</si>
  <si>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</si>
  <si>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</si>
  <si>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</si>
  <si>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</si>
  <si>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</si>
  <si>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</si>
  <si>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</si>
  <si>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</si>
  <si>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</si>
  <si>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</si>
  <si>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</si>
  <si>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</si>
  <si>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</si>
  <si>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</si>
  <si>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</si>
  <si>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</si>
  <si>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</si>
  <si>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</si>
  <si>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</si>
  <si>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</si>
  <si>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</si>
  <si>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</si>
  <si>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</si>
  <si>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</si>
  <si>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</si>
  <si>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</si>
  <si>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</si>
  <si>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</si>
  <si>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</si>
  <si>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</si>
  <si>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</si>
  <si>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</si>
  <si>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</si>
  <si>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</si>
  <si>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</si>
  <si>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</si>
  <si>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</si>
  <si>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</si>
  <si>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</si>
  <si>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</si>
  <si>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</si>
  <si>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</si>
  <si>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</si>
  <si>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</si>
  <si>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</si>
  <si>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</si>
  <si>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</si>
  <si>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</si>
  <si>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</si>
  <si>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</si>
  <si>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</si>
  <si>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</si>
  <si>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</si>
  <si>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</si>
  <si>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</si>
  <si>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</si>
  <si>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</si>
  <si>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</si>
  <si>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</si>
  <si>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</si>
  <si>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</si>
  <si>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</si>
  <si>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</si>
  <si>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</si>
  <si>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</si>
  <si>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</si>
  <si>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</si>
  <si>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</si>
  <si>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</si>
  <si>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</si>
  <si>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</si>
  <si>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</si>
  <si>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</si>
  <si>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</si>
  <si>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</si>
  <si>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</si>
  <si>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</si>
  <si>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</si>
  <si>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</si>
  <si>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</si>
  <si>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</si>
  <si>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</si>
  <si>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</si>
  <si>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</si>
  <si>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</si>
  <si>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</si>
  <si>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</si>
  <si>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</si>
  <si>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</si>
  <si>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</si>
  <si>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</si>
  <si>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</si>
  <si>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</si>
  <si>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</si>
  <si>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</si>
  <si>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</si>
  <si>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</si>
  <si>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</si>
  <si>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</si>
  <si>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</si>
  <si>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</si>
  <si>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</si>
  <si>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</si>
  <si>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</si>
  <si>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</si>
  <si>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</si>
  <si>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</si>
  <si>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</si>
  <si>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</si>
  <si>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</si>
  <si>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</si>
  <si>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</si>
  <si>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</si>
  <si>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</si>
  <si>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</si>
  <si>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</si>
  <si>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</si>
  <si>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</si>
  <si>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</si>
  <si>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</si>
  <si>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</si>
  <si>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</si>
  <si>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</si>
  <si>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</si>
  <si>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</si>
  <si>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</si>
  <si>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</si>
  <si>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</si>
  <si>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</si>
  <si>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</si>
  <si>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</si>
  <si>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</si>
  <si>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</si>
  <si>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</si>
  <si>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</si>
  <si>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</si>
  <si>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</si>
  <si>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</si>
  <si>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</si>
  <si>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</si>
  <si>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</si>
  <si>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</si>
  <si>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</si>
  <si>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</si>
  <si>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</si>
  <si>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</si>
  <si>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</si>
  <si>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</si>
  <si>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</si>
  <si>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</si>
  <si>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</si>
  <si>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</si>
  <si>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</si>
  <si>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</si>
  <si>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</si>
  <si>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</si>
  <si>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</si>
  <si>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</si>
  <si>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</si>
  <si>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</si>
  <si>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</si>
  <si>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</si>
  <si>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</si>
  <si>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</si>
  <si>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</si>
  <si>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</si>
  <si>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</si>
  <si>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</si>
  <si>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</si>
  <si>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</si>
  <si>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</si>
  <si>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</si>
  <si>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</si>
  <si>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</si>
  <si>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</si>
  <si>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</si>
  <si>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</si>
  <si>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</si>
  <si>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</si>
  <si>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</si>
  <si>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</si>
  <si>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</si>
  <si>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</si>
  <si>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</si>
  <si>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</si>
  <si>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</si>
  <si>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</si>
  <si>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</si>
  <si>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</si>
  <si>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</si>
  <si>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</si>
  <si>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</si>
  <si>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</si>
  <si>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</si>
  <si>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</si>
  <si>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</si>
  <si>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</si>
  <si>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</si>
  <si>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</si>
  <si>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</si>
  <si>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</si>
  <si>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</si>
  <si>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</si>
  <si>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</si>
  <si>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</si>
  <si>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</si>
  <si>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</si>
  <si>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</si>
  <si>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</si>
  <si>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</si>
  <si>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</si>
  <si>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</si>
  <si>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</si>
  <si>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</si>
  <si>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</si>
  <si>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</si>
  <si>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</si>
  <si>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</si>
  <si>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</si>
  <si>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</si>
  <si>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</si>
  <si>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</si>
  <si>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</si>
  <si>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</si>
  <si>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</si>
  <si>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</si>
  <si>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</si>
  <si>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</si>
  <si>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</si>
  <si>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</si>
  <si>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</si>
  <si>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</si>
  <si>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</si>
  <si>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</si>
  <si>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</si>
  <si>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</si>
  <si>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</si>
  <si>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</si>
  <si>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</si>
  <si>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</si>
  <si>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</si>
  <si>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</si>
  <si>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</si>
  <si>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</si>
  <si>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</si>
  <si>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</si>
  <si>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</si>
  <si>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</si>
  <si>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</si>
  <si>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</si>
  <si>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</si>
  <si>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</si>
  <si>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</si>
  <si>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</si>
  <si>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</si>
  <si>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</si>
  <si>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</si>
  <si>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</si>
  <si>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</si>
  <si>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</si>
  <si>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</si>
  <si>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</si>
  <si>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</si>
  <si>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</si>
  <si>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</si>
  <si>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</si>
  <si>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</si>
  <si>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</si>
  <si>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</si>
  <si>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</si>
  <si>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</si>
  <si>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</si>
  <si>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</si>
  <si>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</si>
  <si>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</si>
  <si>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</si>
  <si>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</si>
  <si>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</si>
  <si>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</si>
  <si>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</si>
  <si>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</si>
  <si>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</si>
  <si>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</si>
  <si>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</si>
  <si>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</si>
  <si>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</si>
  <si>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</si>
  <si>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</si>
  <si>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</si>
  <si>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</si>
  <si>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</si>
  <si>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</si>
  <si>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</si>
  <si>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</si>
  <si>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</si>
  <si>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</si>
  <si>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</si>
  <si>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</si>
  <si>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</si>
  <si>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</si>
  <si>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</si>
  <si>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</si>
  <si>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</si>
  <si>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</si>
  <si>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</si>
  <si>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</si>
  <si>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</si>
  <si>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</si>
  <si>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</si>
  <si>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</si>
  <si>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</si>
  <si>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</si>
  <si>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</si>
  <si>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</si>
  <si>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</si>
  <si>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</si>
  <si>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</si>
  <si>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</si>
  <si>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</si>
  <si>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</si>
  <si>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</si>
  <si>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</si>
  <si>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</si>
  <si>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</si>
  <si>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</si>
  <si>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</si>
  <si>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</si>
  <si>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</si>
  <si>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</si>
  <si>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</si>
  <si>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</si>
  <si>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</si>
  <si>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</si>
  <si>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</si>
  <si>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</si>
  <si>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</si>
  <si>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</si>
  <si>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</si>
  <si>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</si>
  <si>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</si>
  <si>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</si>
  <si>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</si>
  <si>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</si>
  <si>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</si>
  <si>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</si>
  <si>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</si>
  <si>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</si>
  <si>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</si>
  <si>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</si>
  <si>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</si>
  <si>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</si>
  <si>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</si>
  <si>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</si>
  <si>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</si>
  <si>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</si>
  <si>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</si>
  <si>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</si>
  <si>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</si>
  <si>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</si>
  <si>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</si>
  <si>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</si>
  <si>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</si>
  <si>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</si>
  <si>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</si>
  <si>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</si>
  <si>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</si>
  <si>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</si>
  <si>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</si>
  <si>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</si>
  <si>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</si>
  <si>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</si>
  <si>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</si>
  <si>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</si>
  <si>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</si>
  <si>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</si>
  <si>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</si>
  <si>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</si>
  <si>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</si>
  <si>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</si>
  <si>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</si>
  <si>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</si>
  <si>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</si>
  <si>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</si>
  <si>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</si>
  <si>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</si>
  <si>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</si>
  <si>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</si>
  <si>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</si>
  <si>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</si>
  <si>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</si>
  <si>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</si>
  <si>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</si>
  <si>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</si>
  <si>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</si>
  <si>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</si>
  <si>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</si>
  <si>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</si>
  <si>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</si>
  <si>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</si>
  <si>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</si>
  <si>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</si>
  <si>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</si>
  <si>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</si>
  <si>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</si>
  <si>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</si>
  <si>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</si>
  <si>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</si>
  <si>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</si>
  <si>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</si>
  <si>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</si>
  <si>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</si>
  <si>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</si>
  <si>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</si>
  <si>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</si>
  <si>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</si>
  <si>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</si>
  <si>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</si>
  <si>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</si>
  <si>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</si>
  <si>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</si>
  <si>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</si>
  <si>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</si>
  <si>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</si>
  <si>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</si>
  <si>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</si>
  <si>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</si>
  <si>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</si>
  <si>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</si>
  <si>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</si>
  <si>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</si>
  <si>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</si>
  <si>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</si>
  <si>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</si>
  <si>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</si>
  <si>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</si>
  <si>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</si>
  <si>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</si>
  <si>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</si>
  <si>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</si>
  <si>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</si>
  <si>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</si>
  <si>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</si>
  <si>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</si>
  <si>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</si>
  <si>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</si>
  <si>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</si>
  <si>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</si>
  <si>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</si>
  <si>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</si>
  <si>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</si>
  <si>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</si>
  <si>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</si>
  <si>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</si>
  <si>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</si>
  <si>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</si>
  <si>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</si>
  <si>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</si>
  <si>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</si>
  <si>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</si>
  <si>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</si>
  <si>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</si>
  <si>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</si>
  <si>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</si>
  <si>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</si>
  <si>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</si>
  <si>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</si>
  <si>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</si>
  <si>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</si>
  <si>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</si>
  <si>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</si>
  <si>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</si>
  <si>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</si>
  <si>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</si>
  <si>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</si>
  <si>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</si>
  <si>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</si>
  <si>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</si>
  <si>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</si>
  <si>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</si>
  <si>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</si>
  <si>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</si>
  <si>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</si>
  <si>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</si>
  <si>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</si>
  <si>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</si>
  <si>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</si>
  <si>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</si>
  <si>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</si>
  <si>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</si>
  <si>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</si>
  <si>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</si>
  <si>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</si>
  <si>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</si>
  <si>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</si>
  <si>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</si>
  <si>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</si>
  <si>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</si>
  <si>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</si>
  <si>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</si>
  <si>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</si>
  <si>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</si>
  <si>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</si>
  <si>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</si>
  <si>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</si>
  <si>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</si>
  <si>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</si>
  <si>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</si>
  <si>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</si>
  <si>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</si>
  <si>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</si>
  <si>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</si>
  <si>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</si>
  <si>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</si>
  <si>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</si>
  <si>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</si>
  <si>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</si>
  <si>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</si>
  <si>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</si>
  <si>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</si>
  <si>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</si>
  <si>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</si>
  <si>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</si>
  <si>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</si>
  <si>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</si>
  <si>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</si>
  <si>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</si>
  <si>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</si>
  <si>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</si>
  <si>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</si>
  <si>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</si>
  <si>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</si>
  <si>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</si>
  <si>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</si>
  <si>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</si>
  <si>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</si>
  <si>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</si>
  <si>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</si>
  <si>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</si>
  <si>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</si>
  <si>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</si>
  <si>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</si>
  <si>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</si>
  <si>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</si>
  <si>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</si>
  <si>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</si>
  <si>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</si>
  <si>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</si>
  <si>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</si>
  <si>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</si>
  <si>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</si>
  <si>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</si>
  <si>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</si>
  <si>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</si>
  <si>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</si>
  <si>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</si>
  <si>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</si>
  <si>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</si>
  <si>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</si>
  <si>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</si>
  <si>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</si>
  <si>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</si>
  <si>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</si>
  <si>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</si>
  <si>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</si>
  <si>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</si>
  <si>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</si>
  <si>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</si>
  <si>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</si>
  <si>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</si>
  <si>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</si>
  <si>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</si>
  <si>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</si>
  <si>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</si>
  <si>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</si>
  <si>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</si>
  <si>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</si>
  <si>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</si>
  <si>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</si>
  <si>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</si>
  <si>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</si>
  <si>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</si>
  <si>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</si>
  <si>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</si>
  <si>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</si>
  <si>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</si>
  <si>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</si>
  <si>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</si>
  <si>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</si>
  <si>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</si>
  <si>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</si>
  <si>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</si>
  <si>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</si>
  <si>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</si>
  <si>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</si>
  <si>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</si>
  <si>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</si>
  <si>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</si>
  <si>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</si>
  <si>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</si>
  <si>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</si>
  <si>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</si>
  <si>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</si>
  <si>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</si>
  <si>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</si>
  <si>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</si>
  <si>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</si>
  <si>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</si>
  <si>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</si>
  <si>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</si>
  <si>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</si>
  <si>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</si>
  <si>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</si>
  <si>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</si>
  <si>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</si>
  <si>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</si>
  <si>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</si>
  <si>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</si>
  <si>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</si>
  <si>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</si>
  <si>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</si>
  <si>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</si>
  <si>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</si>
  <si>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</si>
  <si>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</si>
  <si>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</si>
  <si>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</si>
  <si>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</si>
  <si>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</si>
  <si>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</si>
  <si>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</si>
  <si>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</si>
  <si>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</si>
  <si>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</si>
  <si>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</si>
  <si>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</si>
  <si>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</si>
  <si>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</si>
  <si>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</si>
  <si>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</si>
  <si>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</si>
  <si>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</si>
  <si>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</si>
  <si>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</si>
  <si>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</si>
  <si>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</si>
  <si>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</si>
  <si>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</si>
  <si>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</si>
  <si>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</si>
  <si>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</si>
  <si>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</si>
  <si>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</si>
  <si>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</si>
  <si>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</si>
  <si>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</si>
  <si>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</si>
  <si>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</si>
  <si>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</si>
  <si>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</si>
  <si>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</si>
  <si>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</si>
  <si>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</si>
  <si>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</si>
  <si>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</si>
  <si>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</si>
  <si>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</si>
  <si>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</si>
  <si>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</si>
  <si>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</si>
  <si>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</si>
  <si>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</si>
  <si>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</si>
  <si>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</si>
  <si>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</si>
  <si>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</si>
  <si>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</si>
  <si>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</si>
  <si>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</si>
  <si>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</si>
  <si>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</si>
  <si>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</si>
  <si>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</si>
  <si>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</si>
  <si>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</si>
  <si>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</si>
  <si>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</si>
  <si>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</si>
  <si>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</si>
  <si>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</si>
  <si>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</si>
  <si>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</si>
  <si>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</si>
  <si>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</si>
  <si>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</si>
  <si>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</si>
  <si>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</si>
  <si>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</si>
  <si>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</si>
  <si>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</si>
  <si>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</si>
  <si>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</si>
  <si>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</si>
  <si>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</si>
  <si>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</si>
  <si>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</si>
  <si>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</si>
  <si>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</si>
  <si>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</si>
  <si>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</si>
  <si>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</si>
  <si>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</si>
  <si>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</si>
  <si>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</si>
  <si>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</si>
  <si>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</si>
  <si>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</si>
  <si>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</si>
  <si>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</si>
  <si>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</si>
  <si>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</si>
  <si>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</si>
  <si>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</si>
  <si>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</si>
  <si>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</si>
  <si>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</si>
  <si>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</si>
  <si>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</si>
  <si>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</si>
  <si>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</si>
  <si>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</si>
  <si>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</si>
  <si>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</si>
  <si>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</si>
  <si>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</si>
  <si>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</si>
  <si>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</si>
  <si>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</si>
  <si>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</si>
  <si>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</si>
  <si>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</si>
  <si>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</si>
  <si>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</si>
  <si>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</si>
  <si>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</si>
  <si>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</si>
  <si>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</si>
  <si>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</si>
  <si>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</si>
  <si>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</si>
  <si>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</si>
  <si>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</si>
  <si>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</si>
  <si>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</si>
  <si>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</si>
  <si>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</si>
  <si>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</si>
  <si>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</si>
  <si>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</si>
  <si>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</si>
  <si>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</si>
  <si>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</si>
  <si>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</si>
  <si>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</si>
  <si>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</si>
  <si>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</si>
  <si>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</si>
  <si>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</si>
  <si>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</si>
  <si>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</si>
  <si>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</si>
  <si>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</si>
  <si>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</si>
  <si>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</si>
  <si>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</si>
  <si>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</si>
  <si>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</si>
  <si>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</si>
  <si>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</si>
  <si>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</si>
  <si>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</si>
  <si>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</si>
  <si>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</si>
  <si>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</si>
  <si>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</si>
  <si>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</si>
  <si>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</si>
  <si>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</si>
  <si>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</si>
  <si>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</si>
  <si>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</si>
  <si>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</si>
  <si>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</si>
  <si>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</si>
  <si>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</si>
  <si>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</si>
  <si>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</si>
  <si>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</si>
  <si>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</si>
  <si>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</si>
  <si>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</si>
  <si>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</si>
  <si>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</si>
  <si>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</si>
  <si>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</si>
  <si>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</si>
  <si>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</si>
  <si>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</si>
  <si>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</si>
  <si>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</si>
  <si>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</si>
  <si>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</si>
  <si>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</si>
  <si>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</si>
  <si>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</si>
  <si>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</si>
  <si>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</si>
  <si>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</si>
  <si>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</si>
  <si>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</si>
  <si>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</si>
  <si>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</si>
  <si>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</si>
  <si>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</si>
  <si>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</si>
  <si>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</si>
  <si>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</si>
  <si>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</si>
  <si>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</si>
  <si>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</si>
  <si>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</si>
  <si>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</si>
  <si>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</si>
  <si>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</si>
  <si>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</si>
  <si>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</si>
  <si>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</si>
  <si>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</si>
  <si>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</si>
  <si>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</si>
  <si>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</si>
  <si>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</si>
  <si>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</si>
  <si>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</si>
  <si>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</si>
  <si>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</si>
  <si>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</si>
  <si>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</si>
  <si>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</si>
  <si>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</si>
  <si>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</si>
  <si>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</si>
  <si>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</si>
  <si>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</si>
  <si>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</si>
  <si>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</si>
  <si>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</si>
  <si>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</si>
  <si>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</si>
  <si>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</si>
  <si>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</si>
  <si>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</si>
  <si>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</si>
  <si>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</si>
  <si>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</si>
  <si>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</si>
  <si>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</si>
  <si>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</si>
  <si>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</si>
  <si>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</si>
  <si>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</si>
  <si>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</si>
  <si>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</si>
  <si>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</si>
  <si>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</si>
  <si>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</si>
  <si>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</si>
  <si>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</si>
  <si>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</si>
  <si>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</si>
  <si>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</si>
  <si>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</si>
  <si>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</si>
  <si>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</si>
  <si>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</si>
  <si>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</si>
  <si>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</si>
  <si>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</si>
  <si>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</si>
  <si>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</si>
  <si>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</si>
  <si>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</si>
  <si>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</si>
  <si>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</si>
  <si>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</si>
  <si>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</si>
  <si>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</si>
  <si>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</si>
  <si>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</si>
  <si>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</si>
  <si>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</si>
  <si>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</si>
  <si>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</si>
  <si>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</si>
  <si>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</si>
  <si>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</si>
  <si>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</si>
  <si>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</si>
  <si>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</si>
  <si>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</si>
  <si>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</si>
  <si>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</si>
  <si>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</si>
  <si>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</si>
  <si>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</si>
  <si>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</si>
  <si>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</si>
  <si>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</si>
  <si>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</si>
  <si>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</si>
  <si>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</si>
  <si>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</si>
  <si>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</si>
  <si>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</si>
  <si>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</si>
  <si>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</si>
  <si>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</si>
  <si>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</si>
  <si>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</si>
  <si>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</si>
  <si>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</si>
  <si>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</si>
  <si>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</si>
  <si>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</si>
  <si>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</si>
  <si>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</si>
  <si>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</si>
  <si>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</si>
  <si>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</si>
  <si>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</si>
  <si>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</si>
  <si>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</si>
  <si>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</si>
  <si>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</si>
  <si>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</si>
  <si>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</si>
  <si>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</si>
  <si>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</si>
  <si>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</si>
  <si>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</si>
  <si>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</si>
  <si>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</si>
  <si>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</si>
  <si>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</si>
  <si>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</si>
  <si>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</si>
  <si>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</si>
  <si>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</si>
  <si>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</si>
  <si>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</si>
  <si>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</si>
  <si>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</si>
  <si>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</si>
  <si>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</si>
  <si>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</si>
  <si>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</si>
  <si>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</si>
  <si>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</si>
  <si>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</si>
  <si>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</si>
  <si>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</si>
  <si>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</si>
  <si>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</si>
  <si>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</si>
  <si>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</si>
  <si>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</si>
  <si>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</si>
  <si>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</si>
  <si>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</si>
  <si>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</si>
  <si>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</si>
  <si>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</si>
  <si>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</si>
  <si>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</si>
  <si>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</si>
  <si>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</si>
  <si>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</si>
  <si>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</si>
  <si>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</si>
  <si>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</si>
  <si>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</si>
  <si>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</si>
  <si>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</si>
  <si>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</si>
  <si>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</si>
  <si>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</si>
  <si>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</si>
  <si>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</si>
  <si>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</si>
  <si>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</si>
  <si>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</si>
  <si>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</si>
  <si>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</si>
  <si>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</si>
  <si>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</si>
  <si>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</si>
  <si>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</si>
  <si>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</si>
  <si>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</si>
  <si>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</si>
  <si>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</si>
  <si>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</si>
  <si>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</si>
  <si>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</si>
  <si>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</si>
  <si>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</si>
  <si>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</si>
  <si>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</si>
  <si>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</si>
  <si>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</si>
  <si>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</si>
  <si>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</si>
  <si>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</si>
  <si>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</si>
  <si>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</si>
  <si>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</si>
  <si>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</si>
  <si>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</si>
  <si>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</si>
  <si>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</si>
  <si>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</si>
  <si>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</si>
  <si>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</si>
  <si>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</si>
  <si>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</si>
  <si>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</si>
  <si>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</si>
  <si>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</si>
  <si>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</si>
  <si>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</si>
  <si>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</si>
  <si>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</si>
  <si>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</si>
  <si>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</si>
  <si>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</si>
  <si>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</si>
  <si>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</si>
  <si>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</si>
  <si>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</si>
  <si>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</si>
  <si>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</si>
  <si>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</si>
  <si>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</si>
  <si>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</si>
  <si>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</si>
  <si>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</si>
  <si>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</si>
  <si>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</si>
  <si>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</si>
  <si>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</si>
  <si>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</si>
  <si>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</si>
  <si>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</si>
  <si>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</si>
  <si>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</si>
  <si>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</si>
  <si>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</si>
  <si>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</si>
  <si>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</si>
  <si>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</si>
  <si>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</si>
  <si>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</si>
  <si>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</si>
  <si>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</si>
  <si>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</si>
  <si>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</si>
  <si>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</si>
  <si>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</si>
  <si>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</si>
  <si>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</si>
  <si>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</si>
  <si>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</si>
  <si>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</si>
  <si>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</si>
  <si>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</si>
  <si>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</si>
  <si>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</si>
  <si>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</si>
  <si>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</si>
  <si>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</si>
  <si>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</si>
  <si>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</si>
  <si>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</si>
  <si>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</si>
  <si>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</si>
  <si>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</si>
  <si>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</si>
  <si>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</si>
  <si>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</si>
  <si>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</si>
  <si>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</si>
  <si>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</si>
  <si>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</si>
  <si>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</si>
  <si>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</si>
  <si>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</si>
  <si>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</si>
  <si>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</si>
  <si>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</si>
  <si>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</si>
  <si>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</si>
  <si>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</si>
  <si>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</si>
  <si>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</si>
  <si>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</si>
  <si>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</si>
  <si>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</si>
  <si>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</si>
  <si>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</si>
  <si>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</si>
  <si>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</si>
  <si>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</si>
  <si>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</si>
  <si>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</si>
  <si>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</si>
  <si>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</si>
  <si>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</si>
  <si>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</si>
  <si>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</si>
  <si>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</si>
  <si>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</si>
  <si>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</si>
  <si>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</si>
  <si>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</si>
  <si>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</si>
  <si>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</si>
  <si>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</si>
  <si>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</si>
  <si>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</si>
  <si>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</si>
  <si>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</si>
  <si>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</si>
  <si>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</si>
  <si>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</si>
  <si>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</si>
  <si>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</si>
  <si>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</si>
  <si>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</si>
  <si>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</si>
  <si>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</si>
  <si>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</si>
  <si>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</si>
  <si>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</si>
  <si>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</si>
  <si>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</si>
  <si>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</si>
  <si>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</si>
  <si>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</si>
  <si>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</si>
  <si>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</si>
  <si>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</si>
  <si>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</si>
  <si>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</si>
  <si>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</si>
  <si>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</si>
  <si>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</si>
  <si>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</si>
  <si>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</si>
  <si>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</si>
  <si>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</si>
  <si>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</si>
  <si>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</si>
  <si>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</si>
  <si>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</si>
  <si>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</si>
  <si>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</si>
  <si>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</si>
  <si>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</si>
  <si>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</si>
  <si>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</si>
  <si>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</si>
  <si>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</si>
  <si>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</si>
  <si>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</si>
  <si>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</si>
  <si>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</si>
  <si>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</si>
  <si>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</si>
  <si>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</si>
  <si>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</si>
  <si>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</si>
  <si>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</si>
  <si>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</si>
  <si>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</si>
  <si>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</si>
  <si>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</si>
  <si>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</si>
  <si>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</si>
  <si>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</si>
  <si>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</si>
  <si>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</si>
  <si>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</si>
  <si>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</si>
  <si>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</si>
  <si>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</si>
  <si>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</si>
  <si>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</si>
  <si>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</si>
  <si>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</si>
  <si>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</si>
  <si>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</si>
  <si>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</si>
  <si>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</si>
  <si>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</si>
  <si>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</si>
  <si>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</si>
  <si>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</si>
  <si>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</si>
  <si>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</si>
  <si>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</si>
  <si>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</si>
  <si>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</si>
  <si>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</si>
  <si>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</si>
  <si>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</si>
  <si>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</si>
  <si>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</si>
  <si>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</si>
  <si>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</si>
  <si>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</si>
  <si>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</si>
  <si>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</si>
  <si>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</si>
  <si>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</si>
  <si>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</si>
  <si>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</si>
  <si>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</si>
  <si>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</si>
  <si>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</si>
  <si>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</si>
  <si>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</si>
  <si>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</si>
  <si>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</si>
  <si>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</si>
  <si>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</si>
  <si>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</si>
  <si>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</si>
  <si>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</si>
  <si>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</si>
  <si>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</si>
  <si>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</si>
  <si>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</si>
  <si>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</si>
  <si>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</si>
  <si>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</si>
  <si>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</si>
  <si>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</si>
  <si>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</si>
  <si>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</si>
  <si>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</si>
  <si>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</si>
  <si>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</si>
  <si>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</si>
  <si>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</si>
  <si>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</si>
  <si>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</si>
  <si>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</si>
  <si>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</si>
  <si>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</si>
  <si>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</si>
  <si>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</si>
  <si>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</si>
  <si>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</si>
  <si>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</si>
  <si>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</si>
  <si>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</si>
  <si>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</si>
  <si>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</si>
  <si>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</si>
  <si>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</si>
  <si>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</si>
  <si>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</si>
  <si>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</si>
  <si>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</si>
  <si>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</si>
  <si>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</si>
  <si>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</si>
  <si>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</si>
  <si>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</si>
  <si>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</si>
  <si>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</si>
  <si>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</si>
  <si>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</si>
  <si>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</si>
  <si>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</si>
  <si>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</si>
  <si>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</si>
  <si>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</si>
  <si>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</si>
  <si>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</si>
  <si>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</si>
  <si>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</si>
  <si>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</si>
  <si>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</si>
  <si>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</si>
  <si>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</si>
  <si>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</si>
  <si>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</si>
  <si>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</si>
  <si>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</si>
  <si>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</si>
  <si>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</si>
  <si>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</si>
  <si>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</si>
  <si>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</si>
  <si>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</si>
  <si>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</si>
  <si>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</si>
  <si>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</si>
  <si>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</si>
  <si>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</si>
  <si>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</si>
  <si>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</si>
  <si>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</si>
  <si>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</si>
  <si>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</si>
  <si>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</si>
  <si>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</si>
  <si>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</si>
  <si>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</si>
  <si>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</si>
  <si>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</si>
  <si>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</si>
  <si>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</si>
  <si>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</si>
  <si>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</si>
  <si>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</si>
  <si>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</si>
  <si>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</si>
  <si>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</si>
  <si>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</si>
  <si>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</si>
  <si>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</si>
  <si>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</si>
  <si>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</si>
  <si>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</si>
  <si>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</si>
  <si>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</si>
  <si>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</si>
  <si>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</si>
  <si>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</si>
  <si>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</si>
  <si>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</si>
  <si>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</si>
  <si>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</si>
  <si>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</si>
  <si>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</si>
  <si>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</si>
  <si>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</si>
  <si>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</si>
  <si>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</si>
  <si>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</si>
  <si>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</si>
  <si>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</si>
  <si>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</si>
  <si>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</si>
  <si>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</si>
  <si>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</si>
  <si>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</si>
  <si>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</si>
  <si>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</si>
  <si>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</si>
  <si>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</si>
  <si>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</si>
  <si>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</si>
  <si>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</si>
  <si>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</si>
  <si>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</si>
  <si>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</si>
  <si>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</si>
  <si>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</si>
  <si>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</si>
  <si>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</si>
  <si>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</si>
  <si>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</si>
  <si>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</si>
  <si>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</si>
  <si>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</si>
  <si>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</si>
  <si>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</si>
  <si>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</si>
  <si>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</si>
  <si>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</si>
  <si>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</si>
  <si>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</si>
  <si>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</si>
  <si>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</si>
  <si>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</si>
  <si>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</si>
  <si>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</si>
  <si>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</si>
  <si>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</si>
  <si>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</si>
  <si>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</si>
  <si>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</si>
  <si>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</si>
  <si>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</si>
  <si>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</si>
  <si>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</si>
  <si>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</si>
  <si>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</si>
  <si>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</si>
  <si>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</si>
  <si>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</si>
  <si>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</si>
  <si>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</si>
  <si>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</si>
  <si>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</si>
  <si>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</si>
  <si>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</si>
  <si>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</si>
  <si>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</si>
  <si>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</si>
  <si>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</si>
  <si>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</si>
  <si>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</si>
  <si>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</si>
  <si>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</si>
  <si>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</si>
  <si>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</si>
  <si>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</si>
  <si>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</si>
  <si>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</si>
  <si>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</si>
  <si>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</si>
  <si>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</si>
  <si>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</si>
  <si>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</si>
  <si>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</si>
  <si>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</si>
  <si>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</si>
  <si>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</si>
  <si>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</si>
  <si>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</si>
  <si>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</si>
  <si>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</si>
  <si>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</si>
  <si>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</si>
  <si>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</si>
  <si>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</si>
  <si>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</si>
  <si>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</si>
  <si>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</si>
  <si>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</si>
  <si>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</si>
  <si>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</si>
  <si>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</si>
  <si>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</si>
  <si>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</si>
  <si>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</si>
  <si>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</si>
  <si>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</si>
  <si>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</si>
  <si>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</si>
  <si>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</si>
  <si>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</si>
  <si>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</si>
  <si>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</si>
  <si>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</si>
  <si>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</si>
  <si>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</si>
  <si>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</si>
  <si>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</si>
  <si>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</si>
  <si>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</si>
  <si>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</si>
  <si>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</si>
  <si>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</si>
  <si>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</si>
  <si>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</si>
  <si>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</si>
  <si>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</si>
  <si>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</si>
  <si>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</si>
  <si>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</si>
  <si>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</si>
  <si>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</si>
  <si>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</si>
  <si>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</si>
  <si>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</si>
  <si>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</si>
  <si>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</si>
  <si>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</si>
  <si>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</si>
  <si>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</si>
  <si>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</si>
  <si>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</si>
  <si>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</si>
  <si>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</si>
  <si>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</si>
  <si>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</si>
  <si>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</si>
  <si>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</si>
  <si>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</si>
  <si>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</si>
  <si>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</si>
  <si>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</si>
  <si>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</si>
  <si>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</si>
  <si>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</si>
  <si>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</si>
  <si>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</si>
  <si>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</si>
  <si>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</si>
  <si>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</si>
  <si>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</si>
  <si>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</si>
  <si>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</si>
  <si>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</si>
  <si>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</si>
  <si>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</si>
  <si>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</si>
  <si>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</si>
  <si>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</si>
  <si>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</si>
  <si>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</si>
  <si>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</si>
  <si>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</si>
  <si>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</si>
  <si>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</si>
  <si>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</si>
  <si>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</si>
  <si>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</si>
  <si>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</si>
  <si>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</si>
  <si>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</si>
  <si>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</si>
  <si>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</si>
  <si>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</si>
  <si>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</si>
  <si>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</si>
  <si>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</si>
  <si>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</si>
  <si>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</si>
  <si>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</si>
  <si>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</si>
  <si>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</si>
  <si>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</si>
  <si>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</si>
  <si>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</si>
  <si>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</si>
  <si>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</si>
  <si>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</si>
  <si>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</si>
  <si>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</si>
  <si>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</si>
  <si>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</si>
  <si>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</si>
  <si>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</si>
  <si>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</si>
  <si>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</si>
  <si>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</si>
  <si>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</si>
  <si>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</si>
  <si>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</si>
  <si>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</si>
  <si>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</si>
  <si>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</si>
  <si>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</si>
  <si>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</si>
  <si>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</si>
  <si>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</si>
  <si>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</si>
  <si>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</si>
  <si>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</si>
  <si>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</si>
  <si>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</si>
  <si>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</si>
  <si>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</si>
  <si>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</si>
  <si>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</si>
  <si>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</si>
  <si>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</si>
  <si>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</si>
  <si>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</si>
  <si>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</si>
  <si>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</si>
  <si>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</si>
  <si>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</si>
  <si>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</si>
  <si>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</si>
  <si>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</si>
  <si>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</si>
  <si>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</si>
  <si>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</si>
  <si>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</si>
  <si>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</si>
  <si>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</si>
  <si>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</si>
  <si>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</si>
  <si>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</si>
  <si>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</si>
  <si>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</si>
  <si>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</si>
  <si>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</si>
  <si>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</si>
  <si>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</si>
  <si>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</si>
  <si>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</si>
  <si>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</si>
  <si>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</si>
  <si>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</si>
  <si>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</si>
  <si>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</si>
  <si>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</si>
  <si>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</si>
  <si>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</si>
  <si>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</si>
  <si>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</si>
  <si>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</si>
  <si>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</si>
  <si>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</si>
  <si>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</si>
  <si>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</si>
  <si>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</si>
  <si>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</si>
  <si>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</si>
  <si>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</si>
  <si>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</si>
  <si>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</si>
  <si>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</si>
  <si>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</si>
  <si>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</si>
  <si>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</si>
  <si>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</si>
  <si>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</si>
  <si>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</si>
  <si>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</si>
  <si>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</si>
  <si>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</si>
  <si>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</si>
  <si>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</si>
  <si>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</si>
  <si>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</si>
  <si>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</si>
  <si>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</si>
  <si>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</si>
  <si>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</si>
  <si>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</si>
  <si>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</si>
  <si>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</si>
  <si>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</si>
  <si>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</si>
  <si>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</si>
  <si>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</si>
  <si>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</si>
  <si>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</si>
  <si>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</si>
  <si>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</si>
  <si>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</si>
  <si>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</si>
  <si>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</si>
  <si>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</si>
  <si>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</si>
  <si>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</si>
  <si>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</si>
  <si>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</si>
  <si>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</si>
  <si>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</si>
  <si>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</si>
  <si>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</si>
  <si>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</si>
  <si>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</si>
  <si>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</si>
  <si>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</si>
  <si>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</si>
  <si>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</si>
  <si>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</si>
  <si>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</si>
  <si>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</si>
  <si>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</si>
  <si>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</si>
  <si>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</si>
  <si>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</si>
  <si>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</si>
  <si>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</si>
  <si>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</si>
  <si>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</si>
  <si>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</si>
  <si>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</si>
  <si>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</si>
  <si>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</si>
  <si>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</si>
  <si>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</si>
  <si>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</si>
  <si>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</si>
  <si>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</si>
  <si>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</si>
  <si>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</si>
  <si>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</si>
  <si>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</si>
  <si>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</si>
  <si>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</si>
  <si>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</si>
  <si>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</si>
  <si>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</si>
  <si>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</si>
  <si>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</si>
  <si>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</si>
  <si>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</si>
  <si>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</si>
  <si>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</si>
  <si>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</si>
  <si>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</si>
  <si>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</si>
  <si>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</si>
  <si>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</si>
  <si>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</si>
  <si>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</si>
  <si>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</si>
  <si>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</si>
  <si>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</si>
  <si>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</si>
  <si>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</si>
  <si>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</si>
  <si>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</si>
  <si>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</si>
  <si>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</si>
  <si>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</si>
  <si>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</si>
  <si>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</si>
  <si>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</si>
  <si>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</si>
  <si>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</si>
  <si>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</si>
  <si>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</si>
  <si>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</si>
  <si>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</si>
  <si>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</si>
  <si>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</si>
  <si>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</si>
  <si>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</si>
  <si>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</si>
  <si>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</si>
  <si>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</si>
  <si>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</si>
  <si>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</si>
  <si>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</si>
  <si>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</si>
  <si>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</si>
  <si>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</si>
  <si>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</si>
  <si>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</si>
  <si>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</si>
  <si>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</si>
  <si>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</si>
  <si>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</si>
  <si>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</si>
  <si>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</si>
  <si>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</si>
  <si>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</si>
  <si>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</si>
  <si>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</si>
  <si>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</si>
  <si>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</si>
  <si>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</si>
  <si>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</si>
  <si>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</si>
  <si>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</si>
  <si>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</si>
  <si>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</si>
  <si>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</si>
  <si>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</si>
  <si>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</si>
  <si>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</si>
  <si>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</si>
  <si>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</si>
  <si>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</si>
  <si>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</si>
  <si>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</si>
  <si>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</si>
  <si>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</si>
  <si>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</si>
  <si>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</si>
  <si>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</si>
  <si>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</si>
  <si>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</si>
  <si>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</si>
  <si>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</si>
  <si>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</si>
  <si>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</si>
  <si>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</si>
  <si>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</si>
  <si>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</si>
  <si>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</si>
  <si>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</si>
  <si>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</si>
  <si>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</si>
  <si>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</si>
  <si>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</si>
  <si>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</si>
  <si>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</si>
  <si>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</si>
  <si>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</si>
  <si>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</si>
  <si>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</si>
  <si>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</si>
  <si>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</si>
  <si>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</si>
  <si>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</si>
  <si>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</si>
  <si>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</si>
  <si>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</si>
  <si>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</si>
  <si>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</si>
  <si>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</si>
  <si>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</si>
  <si>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</si>
  <si>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</si>
  <si>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</si>
  <si>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</si>
  <si>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</si>
  <si>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</si>
  <si>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</si>
  <si>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</si>
  <si>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</si>
  <si>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</si>
  <si>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</si>
  <si>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</si>
  <si>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</si>
  <si>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</si>
  <si>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</si>
  <si>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</si>
  <si>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</si>
  <si>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</si>
  <si>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</si>
  <si>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</si>
  <si>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</si>
  <si>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</si>
  <si>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</si>
  <si>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</si>
  <si>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</si>
  <si>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</si>
  <si>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</si>
  <si>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</si>
  <si>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</si>
  <si>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</si>
  <si>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</si>
  <si>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</si>
  <si>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</si>
  <si>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</si>
  <si>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</si>
  <si>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</si>
  <si>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</si>
  <si>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</si>
  <si>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</si>
  <si>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</si>
  <si>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</si>
  <si>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</si>
  <si>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</si>
  <si>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</si>
  <si>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</si>
  <si>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</si>
  <si>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</si>
  <si>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</si>
  <si>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</si>
  <si>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</si>
  <si>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</si>
  <si>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</si>
  <si>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</si>
  <si>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</si>
  <si>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</si>
  <si>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</si>
  <si>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</si>
  <si>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</si>
  <si>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</si>
  <si>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</si>
  <si>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</si>
  <si>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</si>
  <si>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</si>
  <si>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</si>
  <si>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</si>
  <si>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</si>
  <si>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</si>
  <si>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</si>
  <si>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</si>
  <si>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</si>
  <si>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</si>
  <si>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</si>
  <si>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</si>
  <si>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</si>
  <si>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</si>
  <si>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</si>
  <si>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</si>
  <si>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</si>
  <si>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</si>
  <si>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</si>
  <si>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</si>
  <si>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</si>
  <si>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</si>
  <si>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</si>
  <si>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</si>
  <si>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</si>
  <si>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</si>
  <si>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</si>
  <si>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</si>
  <si>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</si>
  <si>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</si>
  <si>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</si>
  <si>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</si>
  <si>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</si>
  <si>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</si>
  <si>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</si>
  <si>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</si>
  <si>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</si>
  <si>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</si>
  <si>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</si>
  <si>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</si>
  <si>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</si>
  <si>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</si>
  <si>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</si>
  <si>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</si>
  <si>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</si>
  <si>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</si>
  <si>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</si>
  <si>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</si>
  <si>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</si>
  <si>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</si>
  <si>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</si>
  <si>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</si>
  <si>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</si>
  <si>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</si>
  <si>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</si>
  <si>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</si>
  <si>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</si>
  <si>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</si>
  <si>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</si>
  <si>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</si>
  <si>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</si>
  <si>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</si>
  <si>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</si>
  <si>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</si>
  <si>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</si>
  <si>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</si>
  <si>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</si>
  <si>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</si>
  <si>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</si>
  <si>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</si>
  <si>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</si>
  <si>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</si>
  <si>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</si>
  <si>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</si>
  <si>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</si>
  <si>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</si>
  <si>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</si>
  <si>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</si>
  <si>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</si>
  <si>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</si>
  <si>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</si>
  <si>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</si>
  <si>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</si>
  <si>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</si>
  <si>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</si>
  <si>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</si>
  <si>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</si>
  <si>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</si>
  <si>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</si>
  <si>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</si>
  <si>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</si>
  <si>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</si>
  <si>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</si>
  <si>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</si>
  <si>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</si>
  <si>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</si>
  <si>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</si>
  <si>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</si>
  <si>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</si>
  <si>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</si>
  <si>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</si>
  <si>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</si>
  <si>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</si>
  <si>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</si>
  <si>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</si>
  <si>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</si>
  <si>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</si>
  <si>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</si>
  <si>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</si>
  <si>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</si>
  <si>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</si>
  <si>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</si>
  <si>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</si>
  <si>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</si>
  <si>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</si>
  <si>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</si>
  <si>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</si>
  <si>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</si>
  <si>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</si>
  <si>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</si>
  <si>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</si>
  <si>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</si>
  <si>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</si>
  <si>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</si>
  <si>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</si>
  <si>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</si>
  <si>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</si>
  <si>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</si>
  <si>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</si>
  <si>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</si>
  <si>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</si>
  <si>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</si>
  <si>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</si>
  <si>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</si>
  <si>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</si>
  <si>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</si>
  <si>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</si>
  <si>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</si>
  <si>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</si>
  <si>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</si>
  <si>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</si>
  <si>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</si>
  <si>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</si>
  <si>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</si>
  <si>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</si>
  <si>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</si>
  <si>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</si>
  <si>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</si>
  <si>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</si>
  <si>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</si>
  <si>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</si>
  <si>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</si>
  <si>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</si>
  <si>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</si>
  <si>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</si>
  <si>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</si>
  <si>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</si>
  <si>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</si>
  <si>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</si>
  <si>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</si>
  <si>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</si>
  <si>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</si>
  <si>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</si>
  <si>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</si>
  <si>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</si>
  <si>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</si>
  <si>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</si>
  <si>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</si>
  <si>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</si>
  <si>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</si>
  <si>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</si>
  <si>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</si>
  <si>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</si>
  <si>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</si>
  <si>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</si>
  <si>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</si>
  <si>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</si>
  <si>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</si>
  <si>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</si>
  <si>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</si>
  <si>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</si>
  <si>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</si>
  <si>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</si>
  <si>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</si>
  <si>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</si>
  <si>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</si>
  <si>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</si>
  <si>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</si>
  <si>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</si>
  <si>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</si>
  <si>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</si>
  <si>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</si>
  <si>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</si>
  <si>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</si>
  <si>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</si>
  <si>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</si>
  <si>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</si>
  <si>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</si>
  <si>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</si>
  <si>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</si>
  <si>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</si>
  <si>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</si>
  <si>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</si>
  <si>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</si>
  <si>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</si>
  <si>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</si>
  <si>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</si>
  <si>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</si>
  <si>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</si>
  <si>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</si>
  <si>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</si>
  <si>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</si>
  <si>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</si>
  <si>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</si>
  <si>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</si>
  <si>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</si>
  <si>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</si>
  <si>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</si>
  <si>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</si>
  <si>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</si>
  <si>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</si>
  <si>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</si>
  <si>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</si>
  <si>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</si>
  <si>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</si>
  <si>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</si>
  <si>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</si>
  <si>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</si>
  <si>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</si>
  <si>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</si>
  <si>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</si>
  <si>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</si>
  <si>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</si>
  <si>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</si>
  <si>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</si>
  <si>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</si>
  <si>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</si>
  <si>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</si>
  <si>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</si>
  <si>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</si>
  <si>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</si>
  <si>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</si>
  <si>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</si>
  <si>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</si>
  <si>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</si>
  <si>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</si>
  <si>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</si>
  <si>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</si>
  <si>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</si>
  <si>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</si>
  <si>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</si>
  <si>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</si>
  <si>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</si>
  <si>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</si>
  <si>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</si>
  <si>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</si>
  <si>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</si>
  <si>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</si>
  <si>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</si>
  <si>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</si>
  <si>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</si>
  <si>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</si>
  <si>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</si>
  <si>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</si>
  <si>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</si>
  <si>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</si>
  <si>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</si>
  <si>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</si>
  <si>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</si>
  <si>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</si>
  <si>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</si>
  <si>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</si>
  <si>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</si>
  <si>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</si>
  <si>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</si>
  <si>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</si>
  <si>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</si>
  <si>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</si>
  <si>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</si>
  <si>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</si>
  <si>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</si>
  <si>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</si>
  <si>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</si>
  <si>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</si>
  <si>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</si>
  <si>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</si>
  <si>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</si>
  <si>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</si>
  <si>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</si>
  <si>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</si>
  <si>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</si>
  <si>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</si>
  <si>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</si>
  <si>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</si>
  <si>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</si>
  <si>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</si>
  <si>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</si>
  <si>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</si>
  <si>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</si>
  <si>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</si>
  <si>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</si>
  <si>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</si>
  <si>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</si>
  <si>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</si>
  <si>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</si>
  <si>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</si>
  <si>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</si>
  <si>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</si>
  <si>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</si>
  <si>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</si>
  <si>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</si>
  <si>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</si>
  <si>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</si>
  <si>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</si>
  <si>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</si>
  <si>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</si>
  <si>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</si>
  <si>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</si>
  <si>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</si>
  <si>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</si>
  <si>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</si>
  <si>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</si>
  <si>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</si>
  <si>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</si>
  <si>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</si>
  <si>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</si>
  <si>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</si>
  <si>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</si>
  <si>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</si>
  <si>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</si>
  <si>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</si>
  <si>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</si>
  <si>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</si>
  <si>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</si>
  <si>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</si>
  <si>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</si>
  <si>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</si>
  <si>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</si>
  <si>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</si>
  <si>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</si>
  <si>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</si>
  <si>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</si>
  <si>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</si>
  <si>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</si>
  <si>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</si>
  <si>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</si>
  <si>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</si>
  <si>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</si>
  <si>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</si>
  <si>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</si>
  <si>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</si>
  <si>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</si>
  <si>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</si>
  <si>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</si>
  <si>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</si>
  <si>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</si>
  <si>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</si>
  <si>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</si>
  <si>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</si>
  <si>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</si>
  <si>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</si>
  <si>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</si>
  <si>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</si>
  <si>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</si>
  <si>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</si>
  <si>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</si>
  <si>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</si>
  <si>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</si>
  <si>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</si>
  <si>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</si>
  <si>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</si>
  <si>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</si>
  <si>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</si>
  <si>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</si>
  <si>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</si>
  <si>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</si>
  <si>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</si>
  <si>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</si>
  <si>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</si>
  <si>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</si>
  <si>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</si>
  <si>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</si>
  <si>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</si>
  <si>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</si>
  <si>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</si>
  <si>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</si>
  <si>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</si>
  <si>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</si>
  <si>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</si>
  <si>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</si>
  <si>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</si>
  <si>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</si>
  <si>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</si>
  <si>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</si>
  <si>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</si>
  <si>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</si>
  <si>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</si>
  <si>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</si>
  <si>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</si>
  <si>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</si>
  <si>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</si>
  <si>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</si>
  <si>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</si>
  <si>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</si>
  <si>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</si>
  <si>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</si>
  <si>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</si>
  <si>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</si>
  <si>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</si>
  <si>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</si>
  <si>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</si>
  <si>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</si>
  <si>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</si>
  <si>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</si>
  <si>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</si>
  <si>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</si>
  <si>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</si>
  <si>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</si>
  <si>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</si>
  <si>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</si>
  <si>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</si>
  <si>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</si>
  <si>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</si>
  <si>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</si>
  <si>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</si>
  <si>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</si>
  <si>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</si>
  <si>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</si>
  <si>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</si>
  <si>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</si>
  <si>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</si>
  <si>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</si>
  <si>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</si>
  <si>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</si>
  <si>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</si>
  <si>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</si>
  <si>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</si>
  <si>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</si>
  <si>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</si>
  <si>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</si>
  <si>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</si>
  <si>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</si>
  <si>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</si>
  <si>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</si>
  <si>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</si>
  <si>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</si>
  <si>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</si>
  <si>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</si>
  <si>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</si>
  <si>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</si>
  <si>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</si>
  <si>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</si>
  <si>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</si>
  <si>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</si>
  <si>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</si>
  <si>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</si>
  <si>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</si>
  <si>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</si>
  <si>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</si>
  <si>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</si>
  <si>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</si>
  <si>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</si>
  <si>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</si>
  <si>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</si>
  <si>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</si>
  <si>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</si>
  <si>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</si>
  <si>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</si>
  <si>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</si>
  <si>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</si>
  <si>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</si>
  <si>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</si>
  <si>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</si>
  <si>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</si>
  <si>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</si>
  <si>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</si>
  <si>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</si>
  <si>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</si>
  <si>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</si>
  <si>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</si>
  <si>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</si>
  <si>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</si>
  <si>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</si>
  <si>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</si>
  <si>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</si>
  <si>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</si>
  <si>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</si>
  <si>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</si>
  <si>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</si>
  <si>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</si>
  <si>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</si>
  <si>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</si>
  <si>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</si>
  <si>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</si>
  <si>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</si>
  <si>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</si>
  <si>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</si>
  <si>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</si>
  <si>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</si>
  <si>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</si>
  <si>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</si>
  <si>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</si>
  <si>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</si>
  <si>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</si>
  <si>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</si>
  <si>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</si>
  <si>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</si>
  <si>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</si>
  <si>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</si>
  <si>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</si>
  <si>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</si>
  <si>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</si>
  <si>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</si>
  <si>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</si>
  <si>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</si>
  <si>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</si>
  <si>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</si>
  <si>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</si>
  <si>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</si>
  <si>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</si>
  <si>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</si>
  <si>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</si>
  <si>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</si>
  <si>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</si>
  <si>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</si>
  <si>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</si>
  <si>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</si>
  <si>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</si>
  <si>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</si>
  <si>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</si>
  <si>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</si>
  <si>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</si>
  <si>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</si>
  <si>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</si>
  <si>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</si>
  <si>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</si>
  <si>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</si>
  <si>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</si>
  <si>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</si>
  <si>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</si>
  <si>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</si>
  <si>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</si>
  <si>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</si>
  <si>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</si>
  <si>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</si>
  <si>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</si>
  <si>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</si>
  <si>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</si>
  <si>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</si>
  <si>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</si>
  <si>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</si>
  <si>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</si>
  <si>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</si>
  <si>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</si>
  <si>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</si>
  <si>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</si>
  <si>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</si>
  <si>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</si>
  <si>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</si>
  <si>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</si>
  <si>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</si>
  <si>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</si>
  <si>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</si>
  <si>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</si>
  <si>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</si>
  <si>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</si>
  <si>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</si>
  <si>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</si>
  <si>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</si>
  <si>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</si>
  <si>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</si>
  <si>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</si>
  <si>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</si>
  <si>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</si>
  <si>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</si>
  <si>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</si>
  <si>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</si>
  <si>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</si>
  <si>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</si>
  <si>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</si>
  <si>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</si>
  <si>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</si>
  <si>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</si>
  <si>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</si>
  <si>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</si>
  <si>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</si>
  <si>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</si>
  <si>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</si>
  <si>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</si>
  <si>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</si>
  <si>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</si>
  <si>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</si>
  <si>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</si>
  <si>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</si>
  <si>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</si>
  <si>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</si>
  <si>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</si>
  <si>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</si>
  <si>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</si>
  <si>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</si>
  <si>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</si>
  <si>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</si>
  <si>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</si>
  <si>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</si>
  <si>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</si>
  <si>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</si>
  <si>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</si>
  <si>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</si>
  <si>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</si>
  <si>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</si>
  <si>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</si>
  <si>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</si>
  <si>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</si>
  <si>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</si>
  <si>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</si>
  <si>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</si>
  <si>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</si>
  <si>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</si>
  <si>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</si>
  <si>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</si>
  <si>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</si>
  <si>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</si>
  <si>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</si>
  <si>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</si>
  <si>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</si>
  <si>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</si>
  <si>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</si>
  <si>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</si>
  <si>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</si>
  <si>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</si>
  <si>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</si>
  <si>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</si>
  <si>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</si>
  <si>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</si>
  <si>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</si>
  <si>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</si>
  <si>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</si>
  <si>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</si>
  <si>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</si>
  <si>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</si>
  <si>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</si>
  <si>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</si>
  <si>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</si>
  <si>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</si>
  <si>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</si>
  <si>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</si>
  <si>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</si>
  <si>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</si>
  <si>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</si>
  <si>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</si>
  <si>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</si>
  <si>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</si>
  <si>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</si>
  <si>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</si>
  <si>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</si>
  <si>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</si>
  <si>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</si>
  <si>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</si>
  <si>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</si>
  <si>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</si>
  <si>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</si>
  <si>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</si>
  <si>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</si>
  <si>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</si>
  <si>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</si>
  <si>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</si>
  <si>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</si>
  <si>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</si>
  <si>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</si>
  <si>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</si>
  <si>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</si>
  <si>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</si>
  <si>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</si>
  <si>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</si>
  <si>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</si>
  <si>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</si>
  <si>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</si>
  <si>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</si>
  <si>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</si>
  <si>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</si>
  <si>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</si>
  <si>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</si>
  <si>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</si>
  <si>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</si>
  <si>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</si>
  <si>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</si>
  <si>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</si>
  <si>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</si>
  <si>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</si>
  <si>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</si>
  <si>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</si>
  <si>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</si>
  <si>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</si>
  <si>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</si>
  <si>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</si>
  <si>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</si>
  <si>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</si>
  <si>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</si>
  <si>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</si>
  <si>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</si>
  <si>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</si>
  <si>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</si>
  <si>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</si>
  <si>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</si>
  <si>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</si>
  <si>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</si>
  <si>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</si>
  <si>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</si>
  <si>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</si>
  <si>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</si>
  <si>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</si>
  <si>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</si>
  <si>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</si>
  <si>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</si>
  <si>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</si>
  <si>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</si>
  <si>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</si>
  <si>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</si>
  <si>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</si>
  <si>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</si>
  <si>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</si>
  <si>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</si>
  <si>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</si>
  <si>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</si>
  <si>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</si>
  <si>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</si>
  <si>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</si>
  <si>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</si>
  <si>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</si>
  <si>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</si>
  <si>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</si>
  <si>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</si>
  <si>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</si>
  <si>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</si>
  <si>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</si>
  <si>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</si>
  <si>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</si>
  <si>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</si>
  <si>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</si>
  <si>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</si>
  <si>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</si>
  <si>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</si>
  <si>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</si>
  <si>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</si>
  <si>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</si>
  <si>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</si>
  <si>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</si>
  <si>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</si>
  <si>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</si>
  <si>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</si>
  <si>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</si>
  <si>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</si>
  <si>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</si>
  <si>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</si>
  <si>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</si>
  <si>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</si>
  <si>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</si>
  <si>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</si>
  <si>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</si>
  <si>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</si>
  <si>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</si>
  <si>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</si>
  <si>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</si>
  <si>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</si>
  <si>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</si>
  <si>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</si>
  <si>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</si>
  <si>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</si>
  <si>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</si>
  <si>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</si>
  <si>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</si>
  <si>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</si>
  <si>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</si>
  <si>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</si>
  <si>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</si>
  <si>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</si>
  <si>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</si>
  <si>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</si>
  <si>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</si>
  <si>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</si>
  <si>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</si>
  <si>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</si>
  <si>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</si>
  <si>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</si>
  <si>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</si>
  <si>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</si>
  <si>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</si>
  <si>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</si>
  <si>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</si>
  <si>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</si>
  <si>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</si>
  <si>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</si>
  <si>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</si>
  <si>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</si>
  <si>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</si>
  <si>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</si>
  <si>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</si>
  <si>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</si>
  <si>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</si>
  <si>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</si>
  <si>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</si>
  <si>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</si>
  <si>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</si>
  <si>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</si>
  <si>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</si>
  <si>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</si>
  <si>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</si>
  <si>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</si>
  <si>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</si>
  <si>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</si>
  <si>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</si>
  <si>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</si>
  <si>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</si>
  <si>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</si>
  <si>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</si>
  <si>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</si>
  <si>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</si>
  <si>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</si>
  <si>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</si>
  <si>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</si>
  <si>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</si>
  <si>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</si>
  <si>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</si>
  <si>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</si>
  <si>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</si>
  <si>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</si>
  <si>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</si>
  <si>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</si>
  <si>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</si>
  <si>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</si>
  <si>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</si>
  <si>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</si>
  <si>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</si>
  <si>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</si>
  <si>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</si>
  <si>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</si>
  <si>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</si>
  <si>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</si>
  <si>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</si>
  <si>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</si>
  <si>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</si>
  <si>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</si>
  <si>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</si>
  <si>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</si>
  <si>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</si>
  <si>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</si>
  <si>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</si>
  <si>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</si>
  <si>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</si>
  <si>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</si>
  <si>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</si>
  <si>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</si>
  <si>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</si>
  <si>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</si>
  <si>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</si>
  <si>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</si>
  <si>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</si>
  <si>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</si>
  <si>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</si>
  <si>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</si>
  <si>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</si>
  <si>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</si>
  <si>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</si>
  <si>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</si>
  <si>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</si>
  <si>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</si>
  <si>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</si>
  <si>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</si>
  <si>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</si>
  <si>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</si>
  <si>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</si>
  <si>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</si>
  <si>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</si>
  <si>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</si>
  <si>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</si>
  <si>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</si>
  <si>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</si>
  <si>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</si>
  <si>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</si>
  <si>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</si>
  <si>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</si>
  <si>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</si>
  <si>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</si>
  <si>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</si>
  <si>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</si>
  <si>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</si>
  <si>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</si>
  <si>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</si>
  <si>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</si>
  <si>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</si>
  <si>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</si>
  <si>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</si>
  <si>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</si>
  <si>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</si>
  <si>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</si>
  <si>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</si>
  <si>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</si>
  <si>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</si>
  <si>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</si>
  <si>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</si>
  <si>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</si>
  <si>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</si>
  <si>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</si>
  <si>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</si>
  <si>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</si>
  <si>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</si>
  <si>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</si>
  <si>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</si>
  <si>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</si>
  <si>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</si>
  <si>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</si>
  <si>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</si>
  <si>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</si>
  <si>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</si>
  <si>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</si>
  <si>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</si>
  <si>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</si>
  <si>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</si>
  <si>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</si>
  <si>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</si>
  <si>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</si>
  <si>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</si>
  <si>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</si>
  <si>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</si>
  <si>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</si>
  <si>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</si>
  <si>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</si>
  <si>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</si>
  <si>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</si>
  <si>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</si>
  <si>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</si>
  <si>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</si>
  <si>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</si>
  <si>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</si>
  <si>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</si>
  <si>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</si>
  <si>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</si>
  <si>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</si>
  <si>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</si>
  <si>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</si>
  <si>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</si>
  <si>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</si>
  <si>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</si>
  <si>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</si>
  <si>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</si>
  <si>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</si>
  <si>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</si>
  <si>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</si>
  <si>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</si>
  <si>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</si>
  <si>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</si>
  <si>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</si>
  <si>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</si>
  <si>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</si>
  <si>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</si>
  <si>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</si>
  <si>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</si>
  <si>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</si>
  <si>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</si>
  <si>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</si>
  <si>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</si>
  <si>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</si>
  <si>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</si>
  <si>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</si>
  <si>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</si>
  <si>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</si>
  <si>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</si>
  <si>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</si>
  <si>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</si>
  <si>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</si>
  <si>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</si>
  <si>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</si>
  <si>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</si>
  <si>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</si>
  <si>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</si>
  <si>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</si>
  <si>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</si>
  <si>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</si>
  <si>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</si>
  <si>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</si>
  <si>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</si>
  <si>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</si>
  <si>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</si>
  <si>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</si>
  <si>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</si>
  <si>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</si>
  <si>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</si>
  <si>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</si>
  <si>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</si>
  <si>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</si>
  <si>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</si>
  <si>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</si>
  <si>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</si>
  <si>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</si>
  <si>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</si>
  <si>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</si>
  <si>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</si>
  <si>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</si>
  <si>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</si>
  <si>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</si>
  <si>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</si>
  <si>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</si>
  <si>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</si>
  <si>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</si>
  <si>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</si>
  <si>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</si>
  <si>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</si>
  <si>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</si>
  <si>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</si>
  <si>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</si>
  <si>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</si>
  <si>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</si>
  <si>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</si>
  <si>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</si>
  <si>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</si>
  <si>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</si>
  <si>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</si>
  <si>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</si>
  <si>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</si>
  <si>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</si>
  <si>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</si>
  <si>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</si>
  <si>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</si>
  <si>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</si>
  <si>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</si>
  <si>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</si>
  <si>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</si>
  <si>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</si>
  <si>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</si>
  <si>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</si>
  <si>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</si>
  <si>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</si>
  <si>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</si>
  <si>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</si>
  <si>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</si>
  <si>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</si>
  <si>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</si>
  <si>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</si>
  <si>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</si>
  <si>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</si>
  <si>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</si>
  <si>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</si>
  <si>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</si>
  <si>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</si>
  <si>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</si>
  <si>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</si>
  <si>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</si>
  <si>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</si>
  <si>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</si>
  <si>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</si>
  <si>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</si>
  <si>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</si>
  <si>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</si>
  <si>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</si>
  <si>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</si>
  <si>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</si>
  <si>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</si>
  <si>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</si>
  <si>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</si>
  <si>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</si>
  <si>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</si>
  <si>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</si>
  <si>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</si>
  <si>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</si>
  <si>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</si>
  <si>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</si>
  <si>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</si>
  <si>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</si>
  <si>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</si>
  <si>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</si>
  <si>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</si>
  <si>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</si>
  <si>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</si>
  <si>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</si>
  <si>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</si>
  <si>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</si>
  <si>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</si>
  <si>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</si>
  <si>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</si>
  <si>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</si>
  <si>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</si>
  <si>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</si>
  <si>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</si>
  <si>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</si>
  <si>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</si>
  <si>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</si>
  <si>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</si>
  <si>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</si>
  <si>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</si>
  <si>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</si>
  <si>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</si>
  <si>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</si>
  <si>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</si>
  <si>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</si>
  <si>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</si>
  <si>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</si>
  <si>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</si>
  <si>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</si>
  <si>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</si>
  <si>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</si>
  <si>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</si>
  <si>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</si>
  <si>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</si>
  <si>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</si>
  <si>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</si>
  <si>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</si>
  <si>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</si>
  <si>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</si>
  <si>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</si>
  <si>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</si>
  <si>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</si>
  <si>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</si>
  <si>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</si>
  <si>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</si>
  <si>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</si>
  <si>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</si>
  <si>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</si>
  <si>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</si>
  <si>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</si>
  <si>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</si>
  <si>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</si>
  <si>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</si>
  <si>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</si>
  <si>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</si>
  <si>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</si>
  <si>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</si>
  <si>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</si>
  <si>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</si>
  <si>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</si>
  <si>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</si>
  <si>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</si>
  <si>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</si>
  <si>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</si>
  <si>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</si>
  <si>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</si>
  <si>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</si>
  <si>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</si>
  <si>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</si>
  <si>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</si>
  <si>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</si>
  <si>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</si>
  <si>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</si>
  <si>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</si>
  <si>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</si>
  <si>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</si>
  <si>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</si>
  <si>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</si>
  <si>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</si>
  <si>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</si>
  <si>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</si>
  <si>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</si>
  <si>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</si>
  <si>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</si>
  <si>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</si>
  <si>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</si>
  <si>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</si>
  <si>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</si>
  <si>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</si>
  <si>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</si>
  <si>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</si>
  <si>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</si>
  <si>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</si>
  <si>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</si>
  <si>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</si>
  <si>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</si>
  <si>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</si>
  <si>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</si>
  <si>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</si>
  <si>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</si>
  <si>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</si>
  <si>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</si>
  <si>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</si>
  <si>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</si>
  <si>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</si>
  <si>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</si>
  <si>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</si>
  <si>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</si>
  <si>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</si>
  <si>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</si>
  <si>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</si>
  <si>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</si>
  <si>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</si>
  <si>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</si>
  <si>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</si>
  <si>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</si>
  <si>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</si>
  <si>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</si>
  <si>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</si>
  <si>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</si>
  <si>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</si>
  <si>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</si>
  <si>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</si>
  <si>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</si>
  <si>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</si>
  <si>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</si>
  <si>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</si>
  <si>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</si>
  <si>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</si>
  <si>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</si>
  <si>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</si>
  <si>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</si>
  <si>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</si>
  <si>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</si>
  <si>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</si>
  <si>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</si>
  <si>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</si>
  <si>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</si>
  <si>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</si>
  <si>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</si>
  <si>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</si>
  <si>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</si>
  <si>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</si>
  <si>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</si>
  <si>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</si>
  <si>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</si>
  <si>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</si>
  <si>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</si>
  <si>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</si>
  <si>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</si>
  <si>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</si>
  <si>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</si>
  <si>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</si>
  <si>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</si>
  <si>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</si>
  <si>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</si>
  <si>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</si>
  <si>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</si>
  <si>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</si>
  <si>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</si>
  <si>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</si>
  <si>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</si>
  <si>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</si>
  <si>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</si>
  <si>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</si>
  <si>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</si>
  <si>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</si>
  <si>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</si>
  <si>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</si>
  <si>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</si>
  <si>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</si>
  <si>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</si>
  <si>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</si>
  <si>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</si>
  <si>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</si>
  <si>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</si>
  <si>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</si>
  <si>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</si>
  <si>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</si>
  <si>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</si>
  <si>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</si>
  <si>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</si>
  <si>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</si>
  <si>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</si>
  <si>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</si>
  <si>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</si>
  <si>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</si>
  <si>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</si>
  <si>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</si>
  <si>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</si>
  <si>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</si>
  <si>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</si>
  <si>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</si>
  <si>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</si>
  <si>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</si>
  <si>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</si>
  <si>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</si>
  <si>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</si>
  <si>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</si>
  <si>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</si>
  <si>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</si>
  <si>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</si>
  <si>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</si>
  <si>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</si>
  <si>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</si>
  <si>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</si>
  <si>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</si>
  <si>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</si>
  <si>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</si>
  <si>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</si>
  <si>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</si>
  <si>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</si>
  <si>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</si>
  <si>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</si>
  <si>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</si>
  <si>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</si>
  <si>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</si>
  <si>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</si>
  <si>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</si>
  <si>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</si>
  <si>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</si>
  <si>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</si>
  <si>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</si>
  <si>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</si>
  <si>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</si>
  <si>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</si>
  <si>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</si>
  <si>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</si>
  <si>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</si>
  <si>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</si>
  <si>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</si>
  <si>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</si>
  <si>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</si>
  <si>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</si>
  <si>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</si>
  <si>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</si>
  <si>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</si>
  <si>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</si>
  <si>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</si>
  <si>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</si>
  <si>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</si>
  <si>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</si>
  <si>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</si>
  <si>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</si>
  <si>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</si>
  <si>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</si>
  <si>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</si>
  <si>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</si>
  <si>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</si>
  <si>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</si>
  <si>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</si>
  <si>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</si>
  <si>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</si>
  <si>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</si>
  <si>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</si>
  <si>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</si>
  <si>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</si>
  <si>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</si>
  <si>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</si>
  <si>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</si>
  <si>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</si>
  <si>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</si>
  <si>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</si>
  <si>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</si>
  <si>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</si>
  <si>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</si>
  <si>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</si>
  <si>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</si>
  <si>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</si>
  <si>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</si>
  <si>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</si>
  <si>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</si>
  <si>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</si>
  <si>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</si>
  <si>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</si>
  <si>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</si>
  <si>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</si>
  <si>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</si>
  <si>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</si>
  <si>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</si>
  <si>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</si>
  <si>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</si>
  <si>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</si>
  <si>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</si>
  <si>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</si>
  <si>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</si>
  <si>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</si>
  <si>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</si>
  <si>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</si>
  <si>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</si>
  <si>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</si>
  <si>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</si>
  <si>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</si>
  <si>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</si>
  <si>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</si>
  <si>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</si>
  <si>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</si>
  <si>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</si>
  <si>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</si>
  <si>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</si>
  <si>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</si>
  <si>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</si>
  <si>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</si>
  <si>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</si>
  <si>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</si>
  <si>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</si>
  <si>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</si>
  <si>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</si>
  <si>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</si>
  <si>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</si>
  <si>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</si>
  <si>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</si>
  <si>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</si>
  <si>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</si>
  <si>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</si>
  <si>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</si>
  <si>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</si>
  <si>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</si>
  <si>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</si>
  <si>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</si>
  <si>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</si>
  <si>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</si>
  <si>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</si>
  <si>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</si>
  <si>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</si>
  <si>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</si>
  <si>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</si>
  <si>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</si>
  <si>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</si>
  <si>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</si>
  <si>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</si>
  <si>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</si>
  <si>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</si>
  <si>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</si>
  <si>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</si>
  <si>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</si>
  <si>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</si>
  <si>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</si>
  <si>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</si>
  <si>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</si>
  <si>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</si>
  <si>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</si>
  <si>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</si>
  <si>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</si>
  <si>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</si>
  <si>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</si>
  <si>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</si>
  <si>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</si>
  <si>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</si>
  <si>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</si>
  <si>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</si>
  <si>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</si>
  <si>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</si>
  <si>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</si>
  <si>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</si>
  <si>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</si>
  <si>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</si>
  <si>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</si>
  <si>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</si>
  <si>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</si>
  <si>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</si>
  <si>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</si>
  <si>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</si>
  <si>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</si>
  <si>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</si>
  <si>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</si>
  <si>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</si>
  <si>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</si>
  <si>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</si>
  <si>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</si>
  <si>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</si>
  <si>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</si>
  <si>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</si>
  <si>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</si>
  <si>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</si>
  <si>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</si>
  <si>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</si>
  <si>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</si>
  <si>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</si>
  <si>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</si>
  <si>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</si>
  <si>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</si>
  <si>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</si>
  <si>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</si>
  <si>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</si>
  <si>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</si>
  <si>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</si>
  <si>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</si>
  <si>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</si>
  <si>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</si>
  <si>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</si>
  <si>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</si>
  <si>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</si>
  <si>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</si>
  <si>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</si>
  <si>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</si>
  <si>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</si>
  <si>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</si>
  <si>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</si>
  <si>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</si>
  <si>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</si>
  <si>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</si>
  <si>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</si>
  <si>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</si>
  <si>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</si>
  <si>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</si>
  <si>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</si>
  <si>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</si>
  <si>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</si>
  <si>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</si>
  <si>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</si>
  <si>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</si>
  <si>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</si>
  <si>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</si>
  <si>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</si>
  <si>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</si>
  <si>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</si>
  <si>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</si>
  <si>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</si>
  <si>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</si>
  <si>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</si>
  <si>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</si>
  <si>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</si>
  <si>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</si>
  <si>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</si>
  <si>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</si>
  <si>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</si>
  <si>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</si>
  <si>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</si>
  <si>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</si>
  <si>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</si>
  <si>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</si>
  <si>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</si>
  <si>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</si>
  <si>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</si>
  <si>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</si>
  <si>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</si>
  <si>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</si>
  <si>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</si>
  <si>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</si>
  <si>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</si>
  <si>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</si>
  <si>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</si>
  <si>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</si>
  <si>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</si>
  <si>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</si>
  <si>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</si>
  <si>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</si>
  <si>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</si>
  <si>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</si>
  <si>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</si>
  <si>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</si>
  <si>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</si>
  <si>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</si>
  <si>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</si>
  <si>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</si>
  <si>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</si>
  <si>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</si>
  <si>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</si>
  <si>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</si>
  <si>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</si>
  <si>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</si>
  <si>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</si>
  <si>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</si>
  <si>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</si>
  <si>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</si>
  <si>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</si>
  <si>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</si>
  <si>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</si>
  <si>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</si>
  <si>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</si>
  <si>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</si>
  <si>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</si>
  <si>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</si>
  <si>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</si>
  <si>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</si>
  <si>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</si>
  <si>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</si>
  <si>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</si>
  <si>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</si>
  <si>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</si>
  <si>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</si>
  <si>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</si>
  <si>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</si>
  <si>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</si>
  <si>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</si>
  <si>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</si>
  <si>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</si>
  <si>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</si>
  <si>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</si>
  <si>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</si>
  <si>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</si>
  <si>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</si>
  <si>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</si>
  <si>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</si>
  <si>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</si>
  <si>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</si>
  <si>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</si>
  <si>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</si>
  <si>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</si>
  <si>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</si>
  <si>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</si>
  <si>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</si>
  <si>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</si>
  <si>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</si>
  <si>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</si>
  <si>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</si>
  <si>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</si>
  <si>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</si>
  <si>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</si>
  <si>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</si>
  <si>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</si>
  <si>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</si>
  <si>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</si>
  <si>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</si>
  <si>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</si>
  <si>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</si>
  <si>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</si>
  <si>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</si>
  <si>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</si>
  <si>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</si>
  <si>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</si>
  <si>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</si>
  <si>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</si>
  <si>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</si>
  <si>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</si>
  <si>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</si>
  <si>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</si>
  <si>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</si>
  <si>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</si>
  <si>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</si>
  <si>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</si>
  <si>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</si>
  <si>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</si>
  <si>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</si>
  <si>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</si>
  <si>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</si>
  <si>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</si>
  <si>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</si>
  <si>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</si>
  <si>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</si>
  <si>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</si>
  <si>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</si>
  <si>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</si>
  <si>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</si>
  <si>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</si>
  <si>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</si>
  <si>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</si>
  <si>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</si>
  <si>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</si>
  <si>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</si>
  <si>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</si>
  <si>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</si>
  <si>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</si>
  <si>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</si>
  <si>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</si>
  <si>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</si>
  <si>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</si>
  <si>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</si>
  <si>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</si>
  <si>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</si>
  <si>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</si>
  <si>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</si>
  <si>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</si>
  <si>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</si>
  <si>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</si>
  <si>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</si>
  <si>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</si>
  <si>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</si>
  <si>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</si>
  <si>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</si>
  <si>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</si>
  <si>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</si>
  <si>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</si>
  <si>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</si>
  <si>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</si>
  <si>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</si>
  <si>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</si>
  <si>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</si>
  <si>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</si>
  <si>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</si>
  <si>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</si>
  <si>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</si>
  <si>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</si>
  <si>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</si>
  <si>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</si>
  <si>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</si>
  <si>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</si>
  <si>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</si>
  <si>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</si>
  <si>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</si>
  <si>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</si>
  <si>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</si>
  <si>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</si>
  <si>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</si>
  <si>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</si>
  <si>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</si>
  <si>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</si>
  <si>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</si>
  <si>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</si>
  <si>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</si>
  <si>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</si>
  <si>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</si>
  <si>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</si>
  <si>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</si>
  <si>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</si>
  <si>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</si>
  <si>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</si>
  <si>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</si>
  <si>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</si>
  <si>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</si>
  <si>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</si>
  <si>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</si>
  <si>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</si>
  <si>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</si>
  <si>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</si>
  <si>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</si>
  <si>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</si>
  <si>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</si>
  <si>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</si>
  <si>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</si>
  <si>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</si>
  <si>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</si>
  <si>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</si>
  <si>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</si>
  <si>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</si>
  <si>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</si>
  <si>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</si>
  <si>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</si>
  <si>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</si>
  <si>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</si>
  <si>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</si>
  <si>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</si>
  <si>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</si>
  <si>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</si>
  <si>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</si>
  <si>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</si>
  <si>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</si>
  <si>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</si>
  <si>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</si>
  <si>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</si>
  <si>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</si>
  <si>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</si>
  <si>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</si>
  <si>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</si>
  <si>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</si>
  <si>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</si>
  <si>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</si>
  <si>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</si>
  <si>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</si>
  <si>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</si>
  <si>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</si>
  <si>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</si>
  <si>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</si>
  <si>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</si>
  <si>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</si>
  <si>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</si>
  <si>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</si>
  <si>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</si>
  <si>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</si>
  <si>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</si>
  <si>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</si>
  <si>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</si>
  <si>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</si>
  <si>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</si>
  <si>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</si>
  <si>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</si>
  <si>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</si>
  <si>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</si>
  <si>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</si>
  <si>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</si>
  <si>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</si>
  <si>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</si>
  <si>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</si>
  <si>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</si>
  <si>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</si>
  <si>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</si>
  <si>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</si>
  <si>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</si>
  <si>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</si>
  <si>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</si>
  <si>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</si>
  <si>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</si>
  <si>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</si>
  <si>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</si>
  <si>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</si>
  <si>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</si>
  <si>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</si>
  <si>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</si>
  <si>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</si>
  <si>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</si>
  <si>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</si>
  <si>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</si>
  <si>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</si>
  <si>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</si>
  <si>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</si>
  <si>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</si>
  <si>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</si>
  <si>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</si>
  <si>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</si>
  <si>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</si>
  <si>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</si>
  <si>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</si>
  <si>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</si>
  <si>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</si>
  <si>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</si>
  <si>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</si>
  <si>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</si>
  <si>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</si>
  <si>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</si>
  <si>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</si>
  <si>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</si>
  <si>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</si>
  <si>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</si>
  <si>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</si>
  <si>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</si>
  <si>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</si>
  <si>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</si>
  <si>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</si>
  <si>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</si>
  <si>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</si>
  <si>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</si>
  <si>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</si>
  <si>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</si>
  <si>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</si>
  <si>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</si>
  <si>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</si>
  <si>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</si>
  <si>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</si>
  <si>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</si>
  <si>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</si>
  <si>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</si>
  <si>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</si>
  <si>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</si>
  <si>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</si>
  <si>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</si>
  <si>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</si>
  <si>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</si>
  <si>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</si>
  <si>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</si>
  <si>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</si>
  <si>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</si>
  <si>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</si>
  <si>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</si>
  <si>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</si>
  <si>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</si>
  <si>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</si>
  <si>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</si>
  <si>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</si>
  <si>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</si>
  <si>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</si>
  <si>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</si>
  <si>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</si>
  <si>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</si>
  <si>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</si>
  <si>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</si>
  <si>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</si>
  <si>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</si>
  <si>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</si>
  <si>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</si>
  <si>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</si>
  <si>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</si>
  <si>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</si>
  <si>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</si>
  <si>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</si>
  <si>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</si>
  <si>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</si>
  <si>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</si>
  <si>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</si>
  <si>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</si>
  <si>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</si>
  <si>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</si>
  <si>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</si>
  <si>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</si>
  <si>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</si>
  <si>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</si>
  <si>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</si>
  <si>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</si>
  <si>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</si>
  <si>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</si>
  <si>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</si>
  <si>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</si>
  <si>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</si>
  <si>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</si>
  <si>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</si>
  <si>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</si>
  <si>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</si>
  <si>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</si>
  <si>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</si>
  <si>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</si>
  <si>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</si>
  <si>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</si>
  <si>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</si>
  <si>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</si>
  <si>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</si>
  <si>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</si>
  <si>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</si>
  <si>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</si>
  <si>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</si>
  <si>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</si>
  <si>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</si>
  <si>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</si>
  <si>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</si>
  <si>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</si>
  <si>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</si>
  <si>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</si>
  <si>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</si>
  <si>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</si>
  <si>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</si>
  <si>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</si>
  <si>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</si>
  <si>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</si>
  <si>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</si>
  <si>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</si>
  <si>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</si>
  <si>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</si>
  <si>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</si>
  <si>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</si>
  <si>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</si>
  <si>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</si>
  <si>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</si>
  <si>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</si>
  <si>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</si>
  <si>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</si>
  <si>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</si>
  <si>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</si>
  <si>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</si>
  <si>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</si>
  <si>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</si>
  <si>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</si>
  <si>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</si>
  <si>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</si>
  <si>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</si>
  <si>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</si>
  <si>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</si>
  <si>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</si>
  <si>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</si>
  <si>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</si>
  <si>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</si>
  <si>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</si>
  <si>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</si>
  <si>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</si>
  <si>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</si>
  <si>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</si>
  <si>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</si>
  <si>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</si>
  <si>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</si>
  <si>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</si>
  <si>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</si>
  <si>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</si>
  <si>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</si>
  <si>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</si>
  <si>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</si>
  <si>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</si>
  <si>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</si>
  <si>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</si>
  <si>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</si>
  <si>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</si>
  <si>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</si>
  <si>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</si>
  <si>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</si>
  <si>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</si>
  <si>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</si>
  <si>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</si>
  <si>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</si>
  <si>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</si>
  <si>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</si>
  <si>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</si>
  <si>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</si>
  <si>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</si>
  <si>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</si>
  <si>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</si>
  <si>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</si>
  <si>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</si>
  <si>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</si>
  <si>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</si>
  <si>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</si>
  <si>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</si>
  <si>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</si>
  <si>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</si>
  <si>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</si>
  <si>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</si>
  <si>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</si>
  <si>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</si>
  <si>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</si>
  <si>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</si>
  <si>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</si>
  <si>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</si>
  <si>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</si>
  <si>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</si>
  <si>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</si>
  <si>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</si>
  <si>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</si>
  <si>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</si>
  <si>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</si>
  <si>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</si>
  <si>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</si>
  <si>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</si>
  <si>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</si>
  <si>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</si>
  <si>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</si>
  <si>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</si>
  <si>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</si>
  <si>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</si>
  <si>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</si>
  <si>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</si>
  <si>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</si>
  <si>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</si>
  <si>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</si>
  <si>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</si>
  <si>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</si>
  <si>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</si>
  <si>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</si>
  <si>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</si>
  <si>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</si>
  <si>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</si>
  <si>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</si>
  <si>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</si>
  <si>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</si>
  <si>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</si>
  <si>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</si>
  <si>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</si>
  <si>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</si>
  <si>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</si>
  <si>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</si>
  <si>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</si>
  <si>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</si>
  <si>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</si>
  <si>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</si>
  <si>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</si>
  <si>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</si>
  <si>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</si>
  <si>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</si>
  <si>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</si>
  <si>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</si>
  <si>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</si>
  <si>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</si>
  <si>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</si>
  <si>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</si>
  <si>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</si>
  <si>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</si>
  <si>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</si>
  <si>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</si>
  <si>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</si>
  <si>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</si>
  <si>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</si>
  <si>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</si>
  <si>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</si>
  <si>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</si>
  <si>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</si>
  <si>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</si>
  <si>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</si>
  <si>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</si>
  <si>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</si>
  <si>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</si>
  <si>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</si>
  <si>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</si>
  <si>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</si>
  <si>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</si>
  <si>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</si>
  <si>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</si>
  <si>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</si>
  <si>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</si>
  <si>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</si>
  <si>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</si>
  <si>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</si>
  <si>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</si>
  <si>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</si>
  <si>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</si>
  <si>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</si>
  <si>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</si>
  <si>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</si>
  <si>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</si>
  <si>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</si>
  <si>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</si>
  <si>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</si>
  <si>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</si>
  <si>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</si>
  <si>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</si>
  <si>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</si>
  <si>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</si>
  <si>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</si>
  <si>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</si>
  <si>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</si>
  <si>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</si>
  <si>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</si>
  <si>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</si>
  <si>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</si>
  <si>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</si>
  <si>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</si>
  <si>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</si>
  <si>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</si>
  <si>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</si>
  <si>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</si>
  <si>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</si>
  <si>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</si>
  <si>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</si>
  <si>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</si>
  <si>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</si>
  <si>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</si>
  <si>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</si>
  <si>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</si>
  <si>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</si>
  <si>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</si>
  <si>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</si>
  <si>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</si>
  <si>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</si>
  <si>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</si>
  <si>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</si>
  <si>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</si>
  <si>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</si>
  <si>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</si>
  <si>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</si>
  <si>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</si>
  <si>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</si>
  <si>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</si>
  <si>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</si>
  <si>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</si>
  <si>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</si>
  <si>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</si>
  <si>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</si>
  <si>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</si>
  <si>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</si>
  <si>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</si>
  <si>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</si>
  <si>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</si>
  <si>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</si>
  <si>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</si>
  <si>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</si>
  <si>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</si>
  <si>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</si>
  <si>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</si>
  <si>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</si>
  <si>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</si>
  <si>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</si>
  <si>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</si>
  <si>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</si>
  <si>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</si>
  <si>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</si>
  <si>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</si>
  <si>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</si>
  <si>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</si>
  <si>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</si>
  <si>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</si>
  <si>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</si>
  <si>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</si>
  <si>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</si>
  <si>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</si>
  <si>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</si>
  <si>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</si>
  <si>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</si>
  <si>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</si>
  <si>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</si>
  <si>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</si>
  <si>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</si>
  <si>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</si>
  <si>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</si>
  <si>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</si>
  <si>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</si>
  <si>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</si>
  <si>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</si>
  <si>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</si>
  <si>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</si>
  <si>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</si>
  <si>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</si>
  <si>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</si>
  <si>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</si>
  <si>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</si>
  <si>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</si>
  <si>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</si>
  <si>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</si>
  <si>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</si>
  <si>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</si>
  <si>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</si>
  <si>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</si>
  <si>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</si>
  <si>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</si>
  <si>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</si>
  <si>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</si>
  <si>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</si>
  <si>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</si>
  <si>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</si>
  <si>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</si>
  <si>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</si>
  <si>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</si>
  <si>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</si>
  <si>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</si>
  <si>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</si>
  <si>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</si>
  <si>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</si>
  <si>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</si>
  <si>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</si>
  <si>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</si>
  <si>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</si>
  <si>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</si>
  <si>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</si>
  <si>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</si>
  <si>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</si>
  <si>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</si>
  <si>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</si>
  <si>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</si>
  <si>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</si>
  <si>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</si>
  <si>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</si>
  <si>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</si>
  <si>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</si>
  <si>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</si>
  <si>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</si>
  <si>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</si>
  <si>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</si>
  <si>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</si>
  <si>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</si>
  <si>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</si>
  <si>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</si>
  <si>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</si>
  <si>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</si>
  <si>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</si>
  <si>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</si>
  <si>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</si>
  <si>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</si>
  <si>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</si>
  <si>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</si>
  <si>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</si>
  <si>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</si>
  <si>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</si>
  <si>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</si>
  <si>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</si>
  <si>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</si>
  <si>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</si>
  <si>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</si>
  <si>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</si>
  <si>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</si>
  <si>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</si>
  <si>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</si>
  <si>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</si>
  <si>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</si>
  <si>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</si>
  <si>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</si>
  <si>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</si>
  <si>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</si>
  <si>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</si>
  <si>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</si>
  <si>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</si>
  <si>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</si>
  <si>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</si>
  <si>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</si>
  <si>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</si>
  <si>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</si>
  <si>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</si>
  <si>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</si>
  <si>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</si>
  <si>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</si>
  <si>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</si>
  <si>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</si>
  <si>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</si>
  <si>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</si>
  <si>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</si>
  <si>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</si>
  <si>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</si>
  <si>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</si>
  <si>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</si>
  <si>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</si>
  <si>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</si>
  <si>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</si>
  <si>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</si>
  <si>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</si>
  <si>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</si>
  <si>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</si>
  <si>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</si>
  <si>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</si>
  <si>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</si>
  <si>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</si>
  <si>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</si>
  <si>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</si>
  <si>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</si>
  <si>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</si>
  <si>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</si>
  <si>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</si>
  <si>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</si>
  <si>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</si>
  <si>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</si>
  <si>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</si>
  <si>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</si>
  <si>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</si>
  <si>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</si>
  <si>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</si>
  <si>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</si>
  <si>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</si>
  <si>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</si>
  <si>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</si>
  <si>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</si>
  <si>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</si>
  <si>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</si>
  <si>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</si>
  <si>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</si>
  <si>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</si>
  <si>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</si>
  <si>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</si>
  <si>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</si>
  <si>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</si>
  <si>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</si>
  <si>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</si>
  <si>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</si>
  <si>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</si>
  <si>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</si>
  <si>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</si>
  <si>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</si>
  <si>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</si>
  <si>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</si>
  <si>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</si>
  <si>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</si>
  <si>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</si>
  <si>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</si>
  <si>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</si>
  <si>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</si>
  <si>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</si>
  <si>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</si>
  <si>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</si>
  <si>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</si>
  <si>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</si>
  <si>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</si>
  <si>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</si>
  <si>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</si>
  <si>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</si>
  <si>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</si>
  <si>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</si>
  <si>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</si>
  <si>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</si>
  <si>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</si>
  <si>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</si>
  <si>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</si>
  <si>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</si>
  <si>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</si>
  <si>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</si>
  <si>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</si>
  <si>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</si>
  <si>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</si>
  <si>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</si>
  <si>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</si>
  <si>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</si>
  <si>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</si>
  <si>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</si>
  <si>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</si>
  <si>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</si>
  <si>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</si>
  <si>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</si>
  <si>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</si>
  <si>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</si>
  <si>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</si>
  <si>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</si>
  <si>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</si>
  <si>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</si>
  <si>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</si>
  <si>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</si>
  <si>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</si>
  <si>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</si>
  <si>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</si>
  <si>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</si>
  <si>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</si>
  <si>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</si>
  <si>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</si>
  <si>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</si>
  <si>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</si>
  <si>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</si>
  <si>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</si>
  <si>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</si>
  <si>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</si>
  <si>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</si>
  <si>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</si>
  <si>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</si>
  <si>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</si>
  <si>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</si>
  <si>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</si>
  <si>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</si>
  <si>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</si>
  <si>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</si>
  <si>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</si>
  <si>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</si>
  <si>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</si>
  <si>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</si>
  <si>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</si>
  <si>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</si>
  <si>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</si>
  <si>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</si>
  <si>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</si>
  <si>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</si>
  <si>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</si>
  <si>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</si>
  <si>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</si>
  <si>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</si>
  <si>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</si>
  <si>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</si>
  <si>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</si>
  <si>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</si>
  <si>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</si>
  <si>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</si>
  <si>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</si>
  <si>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</si>
  <si>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</si>
  <si>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</si>
  <si>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</si>
  <si>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</si>
  <si>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</si>
  <si>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</si>
  <si>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</si>
  <si>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</si>
  <si>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</si>
  <si>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</si>
  <si>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</si>
  <si>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</si>
  <si>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</si>
  <si>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</si>
  <si>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</si>
  <si>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</si>
  <si>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</si>
  <si>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</si>
  <si>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</si>
  <si>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</si>
  <si>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</si>
  <si>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</si>
  <si>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</si>
  <si>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</si>
  <si>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</si>
  <si>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</si>
  <si>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</si>
  <si>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</si>
  <si>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</si>
  <si>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</si>
  <si>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</si>
  <si>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</si>
  <si>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</si>
  <si>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</si>
  <si>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</si>
  <si>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</si>
  <si>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</si>
  <si>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</si>
  <si>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</si>
  <si>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</si>
  <si>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</si>
  <si>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</si>
  <si>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</si>
  <si>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</si>
  <si>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</si>
  <si>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</si>
  <si>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</si>
  <si>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</si>
  <si>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</si>
  <si>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</si>
  <si>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</si>
  <si>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</si>
  <si>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</si>
  <si>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</si>
  <si>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</si>
  <si>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</si>
  <si>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</si>
  <si>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</si>
  <si>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</si>
  <si>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</si>
  <si>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</si>
  <si>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</si>
  <si>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</si>
  <si>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</si>
  <si>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</si>
  <si>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</si>
  <si>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</si>
  <si>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</si>
  <si>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</si>
  <si>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</si>
  <si>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</si>
  <si>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</si>
  <si>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</si>
  <si>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</si>
  <si>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</si>
  <si>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</si>
  <si>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</si>
  <si>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</si>
  <si>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</si>
  <si>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</si>
  <si>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</si>
  <si>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</si>
  <si>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</si>
  <si>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</si>
  <si>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</si>
  <si>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</si>
  <si>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</si>
  <si>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</si>
  <si>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</si>
  <si>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</si>
  <si>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</si>
  <si>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</si>
  <si>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</si>
  <si>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</si>
  <si>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</si>
  <si>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</si>
  <si>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</si>
  <si>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</si>
  <si>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</si>
  <si>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</si>
  <si>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</si>
  <si>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</si>
  <si>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</si>
  <si>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</si>
  <si>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</si>
  <si>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</si>
  <si>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</si>
  <si>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</si>
  <si>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</si>
  <si>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</si>
  <si>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</si>
  <si>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</si>
  <si>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</si>
  <si>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</si>
  <si>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</si>
  <si>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</si>
  <si>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</si>
  <si>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</si>
  <si>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</si>
  <si>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</si>
  <si>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</si>
  <si>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</si>
  <si>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</si>
  <si>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</si>
  <si>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</si>
  <si>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</si>
  <si>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</si>
  <si>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</si>
  <si>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</si>
  <si>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</si>
  <si>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</si>
  <si>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</si>
  <si>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</si>
  <si>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</si>
  <si>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</si>
  <si>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</si>
  <si>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</si>
  <si>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</si>
  <si>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</si>
  <si>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</si>
  <si>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</si>
  <si>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</si>
  <si>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</si>
  <si>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</si>
  <si>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</si>
  <si>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</si>
  <si>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</si>
  <si>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</si>
  <si>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</si>
  <si>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</si>
  <si>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</si>
  <si>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</si>
  <si>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</si>
  <si>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</si>
  <si>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</si>
  <si>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</si>
  <si>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</si>
  <si>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</si>
  <si>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</si>
  <si>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</si>
  <si>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</si>
  <si>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</si>
  <si>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</si>
  <si>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</si>
  <si>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</si>
  <si>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</si>
  <si>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</si>
  <si>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</si>
  <si>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</si>
  <si>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</si>
  <si>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</si>
  <si>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</si>
  <si>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</si>
  <si>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</si>
  <si>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</si>
  <si>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</si>
  <si>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</si>
  <si>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</si>
  <si>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</si>
  <si>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</si>
  <si>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</si>
  <si>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</si>
  <si>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</si>
  <si>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</si>
  <si>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</si>
  <si>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</si>
  <si>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</si>
  <si>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</si>
  <si>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</si>
  <si>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</si>
  <si>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</si>
  <si>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</si>
  <si>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</si>
  <si>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</si>
  <si>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</si>
  <si>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</si>
  <si>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</si>
  <si>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</si>
  <si>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</si>
  <si>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</si>
  <si>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</si>
  <si>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</si>
  <si>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</si>
  <si>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</si>
  <si>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</si>
  <si>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</si>
  <si>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</si>
  <si>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</si>
  <si>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</si>
  <si>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</si>
  <si>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</si>
  <si>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</si>
  <si>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</si>
  <si>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</si>
  <si>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</si>
  <si>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</si>
  <si>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</si>
  <si>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</si>
  <si>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</si>
  <si>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</si>
  <si>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</si>
  <si>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</si>
  <si>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</si>
  <si>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</si>
  <si>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</si>
  <si>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</si>
  <si>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</si>
  <si>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</si>
  <si>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</si>
  <si>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</si>
  <si>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</si>
  <si>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</si>
  <si>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</si>
  <si>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</si>
  <si>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</si>
  <si>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</si>
  <si>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</si>
  <si>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</si>
  <si>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</si>
  <si>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</si>
  <si>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</si>
  <si>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</si>
  <si>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</si>
  <si>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</si>
  <si>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</si>
  <si>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</si>
  <si>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</si>
  <si>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</si>
  <si>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</si>
  <si>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</si>
  <si>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</si>
  <si>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</si>
  <si>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</si>
  <si>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</si>
  <si>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</si>
  <si>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</si>
  <si>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</si>
  <si>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</si>
  <si>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</si>
  <si>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</si>
  <si>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</si>
  <si>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</si>
  <si>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</si>
  <si>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</si>
  <si>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</si>
  <si>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</si>
  <si>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</si>
  <si>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</si>
  <si>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</si>
  <si>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</si>
  <si>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</si>
  <si>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</si>
  <si>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</si>
  <si>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</si>
  <si>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</si>
  <si>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</si>
  <si>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</si>
  <si>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</si>
  <si>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</si>
  <si>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</si>
  <si>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</si>
  <si>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</si>
  <si>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</si>
  <si>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</si>
  <si>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</si>
  <si>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</si>
  <si>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</si>
  <si>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</si>
  <si>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</si>
  <si>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</si>
  <si>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</si>
  <si>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</si>
  <si>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</si>
  <si>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</si>
  <si>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</si>
  <si>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</si>
  <si>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</si>
  <si>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</si>
  <si>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</si>
  <si>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</si>
  <si>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</si>
  <si>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</si>
  <si>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</si>
  <si>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</si>
  <si>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</si>
  <si>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</si>
  <si>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</si>
  <si>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</si>
  <si>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</si>
  <si>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</si>
  <si>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</si>
  <si>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</si>
  <si>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</si>
  <si>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</si>
  <si>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</si>
  <si>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</si>
  <si>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</si>
  <si>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</si>
  <si>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</si>
  <si>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</si>
  <si>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</si>
  <si>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</si>
  <si>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</si>
  <si>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</si>
  <si>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</si>
  <si>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</si>
  <si>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</si>
  <si>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</si>
  <si>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</si>
  <si>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</si>
  <si>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</si>
  <si>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</si>
  <si>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</si>
  <si>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</si>
  <si>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</si>
  <si>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</si>
  <si>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</si>
  <si>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</si>
  <si>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</si>
  <si>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</si>
  <si>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</si>
  <si>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</si>
  <si>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</si>
  <si>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</si>
  <si>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</si>
  <si>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</si>
  <si>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</si>
  <si>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</si>
  <si>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</si>
  <si>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</si>
  <si>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</si>
  <si>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</si>
  <si>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</si>
  <si>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</si>
  <si>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</si>
  <si>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</si>
  <si>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</si>
  <si>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</si>
  <si>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</si>
  <si>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</si>
  <si>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</si>
  <si>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</si>
  <si>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</si>
  <si>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</si>
  <si>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</si>
  <si>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</si>
  <si>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</si>
  <si>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</si>
  <si>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</si>
  <si>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</si>
  <si>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</si>
  <si>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</si>
  <si>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</si>
  <si>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</si>
  <si>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</si>
  <si>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</si>
  <si>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</si>
  <si>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</si>
  <si>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</si>
  <si>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</si>
  <si>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</si>
  <si>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</si>
  <si>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</si>
  <si>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</si>
  <si>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</si>
  <si>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</si>
  <si>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</si>
  <si>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</si>
  <si>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</si>
  <si>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</si>
  <si>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</si>
  <si>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</si>
  <si>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</si>
  <si>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</si>
  <si>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</si>
  <si>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</si>
  <si>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</si>
  <si>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</si>
  <si>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</si>
  <si>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</si>
  <si>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</si>
  <si>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</si>
  <si>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</si>
  <si>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</si>
  <si>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</si>
  <si>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</si>
  <si>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</si>
  <si>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</si>
  <si>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</si>
  <si>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</si>
  <si>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</si>
  <si>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</si>
  <si>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</si>
  <si>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</si>
  <si>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</si>
  <si>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</si>
  <si>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</si>
  <si>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</si>
  <si>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</si>
  <si>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</si>
  <si>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</si>
  <si>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</si>
  <si>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</si>
  <si>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</si>
  <si>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</si>
  <si>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</si>
  <si>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</si>
  <si>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</si>
  <si>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</si>
  <si>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</si>
  <si>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</si>
  <si>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</si>
  <si>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</si>
  <si>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</si>
  <si>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</si>
  <si>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</si>
  <si>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</si>
  <si>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</si>
  <si>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</si>
  <si>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</si>
  <si>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</si>
  <si>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</si>
  <si>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</si>
  <si>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</si>
  <si>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</si>
  <si>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</si>
  <si>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</si>
  <si>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</si>
  <si>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</si>
  <si>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</si>
  <si>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</si>
  <si>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</si>
  <si>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</si>
  <si>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</si>
  <si>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</si>
  <si>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</si>
  <si>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</si>
  <si>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</si>
  <si>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</si>
  <si>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</si>
  <si>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</si>
  <si>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</si>
  <si>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</si>
  <si>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</si>
  <si>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</si>
  <si>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</si>
  <si>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</si>
  <si>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</si>
  <si>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</si>
  <si>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</si>
  <si>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</si>
  <si>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</si>
  <si>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</si>
  <si>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</si>
  <si>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</si>
  <si>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</si>
  <si>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</si>
  <si>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</si>
  <si>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</si>
  <si>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</si>
  <si>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</si>
  <si>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</si>
  <si>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</si>
  <si>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</si>
  <si>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</si>
  <si>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</si>
  <si>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</si>
  <si>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</si>
  <si>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</si>
  <si>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</si>
  <si>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</si>
  <si>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</si>
  <si>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</si>
  <si>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</si>
  <si>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</si>
  <si>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</si>
  <si>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</si>
  <si>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</si>
  <si>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</si>
  <si>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</si>
  <si>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</si>
  <si>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</si>
  <si>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</si>
  <si>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</si>
  <si>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</si>
  <si>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</si>
  <si>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</si>
  <si>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</si>
  <si>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</si>
  <si>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</si>
  <si>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</si>
  <si>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</si>
  <si>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</si>
  <si>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</si>
  <si>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</si>
  <si>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</si>
  <si>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</si>
  <si>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</si>
  <si>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</si>
  <si>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</si>
  <si>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</si>
  <si>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</si>
  <si>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</si>
  <si>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</si>
  <si>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</si>
  <si>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</si>
  <si>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</si>
  <si>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</si>
  <si>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</si>
  <si>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</si>
  <si>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</si>
  <si>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</si>
  <si>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</si>
  <si>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</si>
  <si>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</si>
  <si>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</si>
  <si>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</si>
  <si>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</si>
  <si>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</si>
  <si>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</si>
  <si>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</si>
  <si>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</si>
  <si>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</si>
  <si>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</si>
  <si>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</si>
  <si>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</si>
  <si>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</si>
  <si>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</si>
  <si>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</si>
  <si>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</si>
  <si>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</si>
  <si>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</si>
  <si>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</si>
  <si>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</si>
  <si>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</si>
  <si>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</si>
  <si>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</si>
  <si>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</si>
  <si>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</si>
  <si>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</si>
  <si>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</si>
  <si>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</si>
  <si>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</si>
  <si>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</si>
  <si>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</si>
  <si>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</si>
  <si>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</si>
  <si>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</si>
  <si>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</si>
  <si>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</si>
  <si>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</si>
  <si>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</si>
  <si>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</si>
  <si>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</si>
  <si>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</si>
  <si>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</si>
  <si>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</si>
  <si>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</si>
  <si>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</si>
  <si>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</si>
  <si>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</si>
  <si>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</si>
  <si>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</si>
  <si>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</si>
  <si>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</si>
  <si>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</si>
  <si>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</si>
  <si>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</si>
  <si>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</si>
  <si>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</si>
  <si>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</si>
  <si>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</si>
  <si>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</si>
  <si>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</si>
  <si>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</si>
  <si>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</si>
  <si>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</si>
  <si>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</si>
  <si>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</si>
  <si>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</si>
  <si>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</si>
  <si>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</si>
  <si>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</si>
  <si>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</si>
  <si>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</si>
  <si>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</si>
  <si>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</si>
  <si>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</si>
  <si>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</si>
  <si>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</si>
  <si>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</si>
  <si>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</si>
  <si>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</si>
  <si>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</si>
  <si>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</si>
  <si>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</si>
  <si>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</si>
  <si>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</si>
  <si>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</si>
  <si>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</si>
  <si>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</si>
  <si>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</si>
  <si>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</si>
  <si>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</si>
  <si>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</si>
  <si>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</si>
  <si>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</si>
  <si>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</si>
  <si>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</si>
  <si>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</si>
  <si>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</si>
  <si>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</si>
  <si>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</si>
  <si>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</si>
  <si>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</si>
  <si>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</si>
  <si>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</si>
  <si>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</si>
  <si>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</si>
  <si>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</si>
  <si>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</si>
  <si>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</si>
  <si>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</si>
  <si>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</si>
  <si>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</si>
  <si>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</si>
  <si>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</si>
  <si>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</si>
  <si>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</si>
  <si>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</si>
  <si>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</si>
  <si>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</si>
  <si>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</si>
  <si>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</si>
  <si>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</si>
  <si>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</si>
  <si>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</si>
  <si>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</si>
  <si>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</si>
  <si>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</si>
  <si>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</si>
  <si>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</si>
  <si>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</si>
  <si>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</si>
  <si>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</si>
  <si>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</si>
  <si>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</si>
  <si>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</si>
  <si>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</si>
  <si>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</si>
  <si>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</si>
  <si>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</si>
  <si>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</si>
  <si>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</si>
  <si>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</si>
  <si>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</si>
  <si>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</si>
  <si>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</si>
  <si>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</si>
  <si>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</si>
  <si>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</si>
  <si>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</si>
  <si>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</si>
  <si>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</si>
  <si>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</si>
  <si>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</si>
  <si>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</si>
  <si>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</si>
  <si>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</si>
  <si>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</si>
  <si>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</si>
  <si>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</si>
  <si>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</si>
  <si>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</si>
  <si>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</si>
  <si>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</si>
  <si>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</si>
  <si>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</si>
  <si>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</si>
  <si>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</si>
  <si>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</si>
  <si>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</si>
  <si>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</si>
  <si>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</si>
  <si>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</si>
  <si>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</si>
  <si>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</si>
  <si>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</si>
  <si>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</si>
  <si>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</si>
  <si>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</si>
  <si>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</si>
  <si>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</si>
  <si>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</si>
  <si>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</si>
  <si>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</si>
  <si>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</si>
  <si>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</si>
  <si>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</si>
  <si>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</si>
  <si>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</si>
  <si>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</si>
  <si>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</si>
  <si>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</si>
  <si>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</si>
  <si>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</si>
  <si>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</si>
  <si>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</si>
  <si>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</si>
  <si>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</si>
  <si>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</si>
  <si>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</si>
  <si>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</si>
  <si>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</si>
  <si>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</si>
  <si>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</si>
  <si>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</si>
  <si>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</si>
  <si>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</si>
  <si>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</si>
  <si>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</si>
  <si>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</si>
  <si>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</si>
  <si>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</si>
  <si>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</si>
  <si>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</si>
  <si>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</si>
  <si>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</si>
  <si>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</si>
  <si>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</si>
  <si>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</si>
  <si>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</si>
  <si>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</si>
  <si>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</si>
  <si>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</si>
  <si>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</si>
  <si>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</si>
  <si>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</si>
  <si>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</si>
  <si>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</si>
  <si>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</si>
  <si>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</si>
  <si>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</si>
  <si>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</si>
  <si>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</si>
  <si>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</si>
  <si>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</si>
  <si>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</si>
  <si>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</si>
  <si>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</si>
  <si>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</si>
  <si>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</si>
  <si>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</si>
  <si>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</si>
  <si>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</si>
  <si>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</si>
  <si>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</si>
  <si>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</si>
  <si>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</si>
  <si>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</si>
  <si>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</si>
  <si>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</si>
  <si>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</si>
  <si>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</si>
  <si>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</si>
  <si>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</si>
  <si>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</si>
  <si>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</si>
  <si>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</si>
  <si>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</si>
  <si>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</si>
  <si>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</si>
  <si>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</si>
  <si>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</si>
  <si>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</si>
  <si>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</si>
  <si>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</si>
  <si>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</si>
  <si>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</si>
  <si>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</si>
  <si>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</si>
  <si>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</si>
  <si>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</si>
  <si>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</si>
  <si>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</si>
  <si>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</si>
  <si>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</si>
  <si>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</si>
  <si>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</si>
  <si>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</si>
  <si>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</si>
  <si>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</si>
  <si>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</si>
  <si>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</si>
  <si>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</si>
  <si>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</si>
  <si>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</si>
  <si>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</si>
  <si>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</si>
  <si>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</si>
  <si>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</si>
  <si>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</si>
  <si>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</si>
  <si>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</si>
  <si>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</si>
  <si>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</si>
  <si>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</si>
  <si>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</si>
  <si>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</si>
  <si>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</si>
  <si>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</si>
  <si>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</si>
  <si>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</si>
  <si>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</si>
  <si>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</si>
  <si>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</si>
  <si>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</si>
  <si>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</si>
  <si>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</si>
  <si>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</si>
  <si>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</si>
  <si>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</si>
  <si>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</si>
  <si>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</si>
  <si>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</si>
  <si>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</si>
  <si>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</si>
  <si>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</si>
  <si>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</si>
  <si>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</si>
  <si>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</si>
  <si>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</si>
  <si>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</si>
  <si>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</si>
  <si>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</si>
  <si>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</si>
  <si>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</si>
  <si>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</si>
  <si>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</si>
  <si>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</si>
  <si>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</si>
  <si>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</si>
  <si>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</si>
  <si>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</si>
  <si>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</si>
  <si>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</si>
  <si>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</si>
  <si>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</si>
  <si>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</si>
  <si>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</si>
  <si>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</si>
  <si>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</si>
  <si>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</si>
  <si>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</si>
  <si>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</si>
  <si>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</si>
  <si>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</si>
  <si>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</si>
  <si>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</si>
  <si>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</si>
  <si>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</si>
  <si>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</si>
  <si>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</si>
  <si>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</si>
  <si>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</si>
  <si>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</si>
  <si>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</si>
  <si>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</si>
  <si>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</si>
  <si>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</si>
  <si>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</si>
  <si>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</si>
  <si>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</si>
  <si>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</si>
  <si>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</si>
  <si>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</si>
  <si>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</si>
  <si>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</si>
  <si>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</si>
  <si>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</si>
  <si>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</si>
  <si>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</si>
  <si>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</si>
  <si>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</si>
  <si>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</si>
  <si>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</si>
  <si>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</si>
  <si>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</si>
  <si>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</si>
  <si>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</si>
  <si>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</si>
  <si>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</si>
  <si>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</si>
  <si>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</si>
  <si>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</si>
  <si>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</si>
  <si>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</si>
  <si>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</si>
  <si>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</si>
  <si>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</si>
  <si>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</si>
  <si>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</si>
  <si>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</si>
  <si>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</si>
  <si>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</si>
  <si>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</si>
  <si>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</si>
  <si>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</si>
  <si>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</si>
  <si>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</si>
  <si>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</si>
  <si>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</si>
  <si>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</si>
  <si>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</si>
  <si>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</si>
  <si>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</si>
  <si>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</si>
  <si>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</si>
  <si>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</si>
  <si>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</si>
  <si>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</si>
  <si>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</si>
  <si>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</si>
  <si>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</si>
  <si>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</si>
  <si>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</si>
  <si>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</si>
  <si>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</si>
  <si>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</si>
  <si>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</si>
  <si>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</si>
  <si>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</si>
  <si>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</si>
  <si>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</si>
  <si>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</si>
  <si>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</si>
  <si>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</si>
  <si>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</si>
  <si>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</si>
  <si>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</si>
  <si>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</si>
  <si>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</si>
  <si>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</si>
  <si>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</si>
  <si>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</si>
  <si>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</si>
  <si>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</si>
  <si>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</si>
  <si>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</si>
  <si>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</si>
  <si>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</si>
  <si>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</si>
  <si>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</si>
  <si>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</si>
  <si>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</si>
  <si>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</si>
  <si>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</si>
  <si>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</si>
  <si>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</si>
  <si>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</si>
  <si>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</si>
  <si>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</si>
  <si>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</si>
  <si>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</si>
  <si>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</si>
  <si>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</si>
  <si>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</si>
  <si>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</si>
  <si>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</si>
  <si>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</si>
  <si>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</si>
  <si>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</si>
  <si>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</si>
  <si>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</si>
  <si>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</si>
  <si>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</si>
  <si>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</si>
  <si>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</si>
  <si>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</si>
  <si>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</si>
  <si>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</si>
  <si>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</si>
  <si>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</si>
  <si>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</si>
  <si>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</si>
  <si>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</si>
  <si>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</si>
  <si>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</si>
  <si>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</si>
  <si>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</si>
  <si>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</si>
  <si>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</si>
  <si>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</si>
  <si>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</si>
  <si>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</si>
  <si>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</si>
  <si>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</si>
  <si>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</si>
  <si>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</si>
  <si>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</si>
  <si>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</si>
  <si>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</si>
  <si>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</si>
  <si>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</si>
  <si>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</si>
  <si>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</si>
  <si>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</si>
  <si>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</si>
  <si>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</si>
  <si>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</si>
  <si>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</si>
  <si>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</si>
  <si>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</si>
  <si>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</si>
  <si>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</si>
  <si>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</si>
  <si>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</si>
  <si>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</si>
  <si>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</si>
  <si>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</si>
  <si>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</si>
  <si>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</si>
  <si>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</si>
  <si>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</si>
  <si>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</si>
  <si>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</si>
  <si>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</si>
  <si>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</si>
  <si>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</si>
  <si>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</si>
  <si>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</si>
  <si>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</si>
  <si>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</si>
  <si>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</si>
  <si>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</si>
  <si>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</si>
  <si>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</si>
  <si>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</si>
  <si>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</si>
  <si>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</si>
  <si>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</si>
  <si>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</si>
  <si>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</si>
  <si>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</si>
  <si>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</si>
  <si>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</si>
  <si>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</si>
  <si>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</si>
  <si>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</si>
  <si>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</si>
  <si>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</si>
  <si>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</si>
  <si>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</si>
  <si>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</si>
  <si>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</si>
  <si>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</si>
  <si>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</si>
  <si>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</si>
  <si>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</si>
  <si>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</si>
  <si>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</si>
  <si>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</si>
  <si>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</si>
  <si>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</si>
  <si>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</si>
  <si>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</si>
  <si>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</si>
  <si>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</si>
  <si>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</si>
  <si>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</si>
  <si>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</si>
  <si>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</si>
  <si>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</si>
  <si>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</si>
  <si>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</si>
  <si>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</si>
  <si>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</si>
  <si>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</si>
  <si>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</si>
  <si>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</si>
  <si>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</si>
  <si>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</si>
  <si>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</si>
  <si>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</si>
  <si>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</si>
  <si>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</si>
  <si>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</si>
  <si>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</si>
  <si>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</si>
  <si>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</si>
  <si>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</si>
  <si>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</si>
  <si>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</si>
  <si>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</si>
  <si>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</si>
  <si>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</si>
  <si>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</si>
  <si>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</si>
  <si>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</si>
  <si>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</si>
  <si>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</si>
  <si>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</si>
  <si>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</si>
  <si>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</si>
  <si>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</si>
  <si>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</si>
  <si>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</si>
  <si>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</si>
  <si>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</si>
  <si>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</si>
  <si>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</si>
  <si>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</si>
  <si>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</si>
  <si>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</si>
  <si>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</si>
  <si>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</si>
  <si>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</si>
  <si>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</si>
  <si>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</si>
  <si>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</si>
  <si>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</si>
  <si>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</si>
  <si>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</si>
  <si>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</si>
  <si>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</si>
  <si>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</si>
  <si>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</si>
  <si>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</si>
  <si>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</si>
  <si>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</si>
  <si>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</si>
  <si>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</si>
  <si>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</si>
  <si>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</si>
  <si>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</si>
  <si>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</si>
  <si>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</si>
  <si>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</si>
  <si>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</si>
  <si>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</si>
  <si>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</si>
  <si>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</si>
  <si>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</si>
  <si>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</si>
  <si>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</si>
  <si>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</si>
  <si>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</si>
  <si>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</si>
  <si>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</si>
  <si>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</si>
  <si>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</si>
  <si>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</si>
  <si>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</si>
  <si>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</si>
  <si>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</si>
  <si>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</si>
  <si>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</si>
  <si>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</si>
  <si>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</si>
  <si>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</si>
  <si>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</si>
  <si>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</si>
  <si>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</si>
  <si>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</si>
  <si>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</si>
  <si>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</si>
  <si>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</si>
  <si>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</si>
  <si>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</si>
  <si>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</si>
  <si>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</si>
  <si>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</si>
  <si>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</si>
  <si>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</si>
  <si>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</si>
  <si>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</si>
  <si>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</si>
  <si>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</si>
  <si>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</si>
  <si>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</si>
  <si>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</si>
  <si>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</si>
  <si>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</si>
  <si>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</si>
  <si>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</si>
  <si>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</si>
  <si>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</si>
  <si>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</si>
  <si>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</si>
  <si>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</si>
  <si>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</si>
  <si>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</si>
  <si>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</si>
  <si>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</si>
  <si>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</si>
  <si>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</si>
  <si>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</si>
  <si>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</si>
  <si>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</si>
  <si>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</si>
  <si>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</si>
  <si>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</si>
  <si>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</si>
  <si>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</si>
  <si>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</si>
  <si>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</si>
  <si>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</si>
  <si>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</si>
  <si>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</si>
  <si>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</si>
  <si>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</si>
  <si>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</si>
  <si>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</si>
  <si>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</si>
  <si>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</si>
  <si>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</si>
  <si>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</si>
  <si>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</si>
  <si>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</si>
  <si>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</si>
  <si>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</si>
  <si>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</si>
  <si>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</si>
  <si>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</si>
  <si>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</si>
  <si>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</si>
  <si>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</si>
  <si>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</si>
  <si>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</si>
  <si>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</si>
  <si>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</si>
  <si>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</si>
  <si>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</si>
  <si>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</si>
  <si>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</si>
  <si>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</si>
  <si>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</si>
  <si>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</si>
  <si>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</si>
  <si>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</si>
  <si>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</si>
  <si>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</si>
  <si>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</si>
  <si>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</si>
  <si>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</si>
  <si>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</si>
  <si>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</si>
  <si>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</si>
  <si>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</si>
  <si>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</si>
  <si>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</si>
  <si>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</si>
  <si>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</si>
  <si>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</si>
  <si>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</si>
  <si>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</si>
  <si>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</si>
  <si>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</si>
  <si>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</si>
  <si>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</si>
  <si>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</si>
  <si>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</si>
  <si>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</si>
  <si>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</si>
  <si>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</si>
  <si>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</si>
  <si>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</si>
  <si>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</si>
  <si>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</si>
  <si>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</si>
  <si>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</si>
  <si>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</si>
  <si>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</si>
  <si>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</si>
  <si>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</si>
  <si>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</si>
  <si>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</si>
  <si>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</si>
  <si>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</si>
  <si>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</si>
  <si>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</si>
  <si>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</si>
  <si>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</si>
  <si>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</si>
  <si>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</si>
  <si>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</si>
  <si>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</si>
  <si>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</si>
  <si>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</si>
  <si>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</si>
  <si>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</si>
  <si>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</si>
  <si>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</si>
  <si>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</si>
  <si>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</si>
  <si>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</si>
  <si>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</si>
  <si>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</si>
  <si>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</si>
  <si>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</si>
  <si>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</si>
  <si>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</si>
  <si>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</si>
  <si>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</si>
  <si>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</si>
  <si>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</si>
  <si>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</si>
  <si>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</si>
  <si>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</si>
  <si>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</si>
  <si>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</si>
  <si>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</si>
  <si>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</si>
  <si>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</si>
  <si>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</si>
  <si>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</si>
  <si>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</si>
  <si>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</si>
  <si>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</si>
  <si>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</si>
  <si>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</si>
  <si>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</si>
  <si>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</si>
  <si>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</si>
  <si>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</si>
  <si>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</si>
  <si>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</si>
  <si>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</si>
  <si>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</si>
  <si>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</si>
  <si>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</si>
  <si>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</si>
  <si>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</si>
  <si>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</si>
  <si>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</si>
  <si>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</si>
  <si>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</si>
  <si>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</si>
  <si>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</si>
  <si>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</si>
  <si>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</si>
  <si>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</si>
  <si>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</si>
  <si>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</si>
  <si>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</si>
  <si>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</si>
  <si>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</si>
  <si>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</si>
  <si>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</si>
  <si>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</si>
  <si>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</si>
  <si>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</si>
  <si>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</si>
  <si>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</si>
  <si>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</si>
  <si>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</si>
  <si>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</si>
  <si>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</si>
  <si>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</si>
  <si>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</si>
  <si>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</si>
  <si>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</si>
  <si>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</si>
  <si>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</si>
  <si>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</si>
  <si>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</si>
  <si>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</si>
  <si>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</si>
  <si>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</si>
  <si>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</si>
  <si>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</si>
  <si>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</si>
  <si>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</si>
  <si>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</si>
  <si>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</si>
  <si>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</si>
  <si>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</si>
  <si>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</si>
  <si>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</si>
  <si>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</si>
  <si>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</si>
  <si>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</si>
  <si>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</si>
  <si>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</si>
  <si>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</si>
  <si>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</si>
  <si>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</si>
  <si>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</si>
  <si>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</si>
  <si>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</si>
  <si>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</si>
  <si>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</si>
  <si>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</si>
  <si>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</si>
  <si>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</si>
  <si>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</si>
  <si>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</si>
  <si>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</si>
  <si>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</si>
  <si>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</si>
  <si>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</si>
  <si>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</si>
  <si>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</si>
  <si>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</si>
  <si>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</si>
  <si>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</si>
  <si>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</si>
  <si>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</si>
  <si>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</si>
  <si>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</si>
  <si>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</si>
  <si>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</si>
  <si>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</si>
  <si>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</si>
  <si>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</si>
  <si>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</si>
  <si>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</si>
  <si>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</si>
  <si>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</si>
  <si>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</si>
  <si>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</si>
  <si>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</si>
  <si>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</si>
  <si>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</si>
  <si>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</si>
  <si>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</si>
  <si>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</si>
  <si>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</si>
  <si>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</si>
  <si>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</si>
  <si>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</si>
  <si>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</si>
  <si>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</si>
  <si>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</si>
  <si>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</si>
  <si>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</si>
  <si>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</si>
  <si>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</si>
  <si>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</si>
  <si>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</si>
  <si>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</si>
  <si>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</si>
  <si>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</si>
  <si>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</si>
  <si>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</si>
  <si>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</si>
  <si>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</si>
  <si>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</si>
  <si>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</si>
  <si>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</si>
  <si>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</si>
  <si>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</si>
  <si>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</si>
  <si>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</si>
  <si>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</si>
  <si>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</si>
  <si>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</si>
  <si>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</si>
  <si>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</si>
  <si>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</si>
  <si>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</si>
  <si>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</si>
  <si>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</si>
  <si>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</si>
  <si>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</si>
  <si>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</si>
  <si>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</si>
  <si>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</si>
  <si>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</si>
  <si>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</si>
  <si>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</si>
  <si>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</si>
  <si>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</si>
  <si>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</si>
  <si>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</si>
  <si>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</si>
  <si>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</si>
  <si>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</si>
  <si>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</si>
  <si>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</si>
  <si>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</si>
  <si>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</si>
  <si>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</si>
  <si>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</si>
  <si>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</si>
  <si>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</si>
  <si>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</si>
  <si>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</si>
  <si>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</si>
  <si>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</si>
  <si>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</si>
  <si>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</si>
  <si>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</si>
  <si>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</si>
  <si>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</si>
  <si>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</si>
  <si>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</si>
  <si>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</si>
  <si>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</si>
  <si>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</si>
  <si>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</si>
  <si>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</si>
  <si>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</si>
  <si>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</si>
  <si>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</si>
  <si>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</si>
  <si>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</si>
  <si>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</si>
  <si>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</si>
  <si>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</si>
  <si>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</si>
  <si>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</si>
  <si>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</si>
  <si>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</si>
  <si>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</si>
  <si>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</si>
  <si>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</si>
  <si>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</si>
  <si>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</si>
  <si>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</si>
  <si>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</si>
  <si>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</si>
  <si>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</si>
  <si>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</si>
  <si>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</si>
  <si>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</si>
  <si>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</si>
  <si>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</si>
  <si>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</si>
  <si>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</si>
  <si>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</si>
  <si>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</si>
  <si>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</si>
  <si>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</si>
  <si>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</si>
  <si>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</si>
  <si>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</si>
  <si>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</si>
  <si>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</si>
  <si>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</si>
  <si>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</si>
  <si>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</si>
  <si>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</si>
  <si>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</si>
  <si>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</si>
  <si>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</si>
  <si>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</si>
  <si>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</si>
  <si>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</si>
  <si>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</si>
  <si>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</si>
  <si>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</si>
  <si>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</si>
  <si>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</si>
  <si>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</si>
  <si>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</si>
  <si>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</si>
  <si>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</si>
  <si>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</si>
  <si>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</si>
  <si>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</si>
  <si>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</si>
  <si>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</si>
  <si>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</si>
  <si>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</si>
  <si>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</si>
  <si>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</si>
  <si>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</si>
  <si>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</si>
  <si>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</si>
  <si>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</si>
  <si>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</si>
  <si>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</si>
  <si>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</si>
  <si>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</si>
  <si>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</si>
  <si>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</si>
  <si>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</si>
  <si>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</si>
  <si>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</si>
  <si>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</si>
  <si>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</si>
  <si>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</si>
  <si>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</si>
  <si>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</si>
  <si>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</si>
  <si>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</si>
  <si>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</si>
  <si>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</si>
  <si>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</si>
  <si>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</si>
  <si>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</si>
  <si>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</si>
  <si>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</si>
  <si>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</si>
  <si>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</si>
  <si>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</si>
  <si>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</si>
  <si>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</si>
  <si>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</si>
  <si>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</si>
  <si>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</si>
  <si>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</si>
  <si>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</si>
  <si>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</si>
  <si>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</si>
  <si>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</si>
  <si>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</si>
  <si>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</si>
  <si>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</si>
  <si>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</si>
  <si>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</si>
  <si>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</si>
  <si>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</si>
  <si>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</si>
  <si>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</si>
  <si>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</si>
  <si>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</si>
  <si>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</si>
  <si>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</si>
  <si>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</si>
  <si>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</si>
  <si>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</si>
  <si>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</si>
  <si>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</si>
  <si>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</si>
  <si>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</si>
  <si>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</si>
  <si>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</si>
  <si>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</si>
  <si>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</si>
  <si>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</si>
  <si>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</si>
  <si>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</si>
  <si>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</si>
  <si>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</si>
  <si>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</si>
  <si>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</si>
  <si>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</si>
  <si>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</si>
  <si>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</si>
  <si>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</si>
  <si>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</si>
  <si>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</si>
  <si>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</si>
  <si>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</si>
  <si>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</si>
  <si>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</si>
  <si>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</si>
  <si>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</si>
  <si>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</si>
  <si>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</si>
  <si>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</si>
  <si>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</si>
  <si>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</si>
  <si>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</si>
  <si>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</si>
  <si>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</si>
  <si>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</si>
  <si>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</si>
  <si>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</si>
  <si>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</si>
  <si>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</si>
  <si>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</si>
  <si>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</si>
  <si>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</si>
  <si>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</si>
  <si>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</si>
  <si>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</si>
  <si>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</si>
  <si>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</si>
  <si>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</si>
  <si>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</si>
  <si>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</si>
  <si>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</si>
  <si>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</si>
  <si>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</si>
  <si>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</si>
  <si>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</si>
  <si>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</si>
  <si>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</si>
  <si>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</si>
  <si>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</si>
  <si>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</si>
  <si>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</si>
  <si>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</si>
  <si>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</si>
  <si>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</si>
  <si>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</si>
  <si>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</si>
  <si>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</si>
  <si>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</si>
  <si>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</si>
  <si>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</si>
  <si>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</si>
  <si>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</si>
  <si>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</si>
  <si>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</si>
  <si>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</si>
  <si>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</si>
  <si>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</si>
  <si>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</si>
  <si>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</si>
  <si>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</si>
  <si>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</si>
  <si>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</si>
  <si>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</si>
  <si>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</si>
  <si>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</si>
  <si>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</si>
  <si>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</si>
  <si>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</si>
  <si>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</si>
  <si>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</si>
  <si>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</si>
  <si>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</si>
  <si>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</si>
  <si>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</si>
  <si>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</si>
  <si>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</si>
  <si>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</si>
  <si>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</si>
  <si>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</si>
  <si>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</si>
  <si>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</si>
  <si>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</si>
  <si>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</si>
  <si>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</si>
  <si>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</si>
  <si>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</si>
  <si>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</si>
  <si>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</si>
  <si>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</si>
  <si>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</si>
  <si>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</si>
  <si>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</si>
  <si>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</si>
  <si>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</si>
  <si>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</si>
  <si>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</si>
  <si>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</si>
  <si>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</si>
  <si>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</si>
  <si>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</si>
  <si>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</si>
  <si>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</si>
  <si>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</si>
  <si>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</si>
  <si>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</si>
  <si>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</si>
  <si>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</si>
  <si>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</si>
  <si>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</si>
  <si>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</si>
  <si>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</si>
  <si>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</si>
  <si>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</si>
  <si>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</si>
  <si>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</si>
  <si>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</si>
  <si>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</si>
  <si>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</si>
  <si>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</si>
  <si>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</si>
  <si>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</si>
  <si>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</si>
  <si>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</si>
  <si>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</si>
  <si>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</si>
  <si>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</si>
  <si>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</si>
  <si>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</si>
  <si>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</si>
  <si>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</si>
  <si>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</si>
  <si>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</si>
  <si>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</si>
  <si>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</si>
  <si>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</si>
  <si>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</si>
  <si>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</si>
  <si>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</si>
  <si>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</si>
  <si>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</si>
  <si>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</si>
  <si>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</si>
  <si>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</si>
  <si>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</si>
  <si>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</si>
  <si>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</si>
  <si>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</si>
  <si>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</si>
  <si>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</si>
  <si>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</si>
  <si>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</si>
  <si>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</si>
  <si>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</si>
  <si>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</si>
  <si>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</si>
  <si>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</si>
  <si>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</si>
  <si>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</si>
  <si>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</si>
  <si>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</si>
  <si>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</si>
  <si>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</si>
  <si>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</si>
  <si>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</si>
  <si>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</si>
  <si>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</si>
  <si>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</si>
  <si>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</si>
  <si>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</si>
  <si>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</si>
  <si>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</si>
  <si>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</si>
  <si>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</si>
  <si>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</si>
  <si>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</si>
  <si>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</si>
  <si>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</si>
  <si>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</si>
  <si>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</si>
  <si>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</si>
  <si>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</si>
  <si>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</si>
  <si>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</si>
  <si>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</si>
  <si>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</si>
  <si>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</si>
  <si>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</si>
  <si>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</si>
  <si>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</si>
  <si>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</si>
  <si>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</si>
  <si>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</si>
  <si>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</si>
  <si>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</si>
  <si>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</si>
  <si>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</si>
  <si>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</si>
  <si>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</si>
  <si>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</si>
  <si>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</si>
  <si>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</si>
  <si>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</si>
  <si>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</si>
  <si>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</si>
  <si>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</si>
  <si>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</si>
  <si>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</si>
  <si>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</si>
  <si>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</si>
  <si>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</si>
  <si>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</si>
  <si>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</si>
  <si>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</si>
  <si>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</si>
  <si>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</si>
  <si>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</si>
  <si>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</si>
  <si>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</si>
  <si>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</si>
  <si>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</si>
  <si>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</si>
  <si>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</si>
  <si>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</si>
  <si>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</si>
  <si>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</si>
  <si>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</si>
  <si>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</si>
  <si>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</si>
  <si>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</si>
  <si>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</si>
  <si>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</si>
  <si>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</si>
  <si>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</si>
  <si>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</si>
  <si>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</si>
  <si>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</si>
  <si>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</si>
  <si>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</si>
  <si>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</si>
  <si>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</si>
  <si>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</si>
  <si>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</si>
  <si>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</si>
  <si>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</si>
  <si>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</si>
  <si>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</si>
  <si>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</si>
  <si>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</si>
  <si>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</si>
  <si>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</si>
  <si>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</si>
  <si>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</si>
  <si>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</si>
  <si>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</si>
  <si>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</si>
  <si>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</si>
  <si>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</si>
  <si>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</si>
  <si>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</si>
  <si>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</si>
  <si>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</si>
  <si>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</si>
  <si>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</si>
  <si>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</si>
  <si>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</si>
  <si>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</si>
  <si>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</si>
  <si>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</si>
  <si>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</si>
  <si>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</si>
  <si>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</si>
  <si>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</si>
  <si>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</si>
  <si>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</si>
  <si>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</si>
  <si>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</si>
  <si>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</si>
  <si>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</si>
  <si>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</si>
  <si>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</si>
  <si>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</si>
  <si>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</si>
  <si>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</si>
  <si>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</si>
  <si>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</si>
  <si>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</si>
  <si>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</si>
  <si>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</si>
  <si>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</si>
  <si>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</si>
  <si>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</si>
  <si>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</si>
  <si>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</si>
  <si>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</si>
  <si>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</si>
  <si>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</si>
  <si>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</si>
  <si>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</si>
  <si>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</si>
  <si>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</si>
  <si>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</si>
  <si>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</si>
  <si>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</si>
  <si>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</si>
  <si>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</si>
  <si>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</si>
  <si>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</si>
  <si>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</si>
  <si>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</si>
  <si>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</si>
  <si>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</si>
  <si>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</si>
  <si>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</si>
  <si>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</si>
  <si>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</si>
  <si>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</si>
  <si>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</si>
  <si>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</si>
  <si>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</si>
  <si>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</si>
  <si>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</si>
  <si>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</si>
  <si>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</si>
  <si>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</si>
  <si>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</si>
  <si>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</si>
  <si>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</si>
  <si>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</si>
  <si>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</si>
  <si>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</si>
  <si>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</si>
  <si>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</si>
  <si>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</si>
  <si>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</si>
  <si>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</si>
  <si>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</si>
  <si>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</si>
  <si>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</si>
  <si>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</si>
  <si>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</si>
  <si>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</si>
  <si>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</si>
  <si>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</si>
  <si>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</si>
  <si>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</si>
  <si>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</si>
  <si>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</si>
  <si>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</si>
  <si>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</si>
  <si>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</si>
  <si>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</si>
  <si>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</si>
  <si>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</si>
  <si>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</si>
  <si>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</si>
  <si>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</si>
  <si>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</si>
  <si>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</si>
  <si>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</si>
  <si>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</si>
  <si>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</si>
  <si>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</si>
  <si>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</si>
  <si>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</si>
  <si>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</si>
  <si>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</si>
  <si>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</si>
  <si>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</si>
  <si>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</si>
  <si>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</si>
  <si>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</si>
  <si>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</si>
  <si>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</si>
  <si>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</si>
  <si>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</si>
  <si>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</si>
  <si>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</si>
  <si>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</si>
  <si>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</si>
  <si>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</si>
  <si>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</si>
  <si>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</si>
  <si>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</si>
  <si>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</si>
  <si>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</si>
  <si>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</si>
  <si>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</si>
  <si>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</si>
  <si>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</si>
  <si>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</si>
  <si>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</si>
  <si>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</si>
  <si>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</si>
  <si>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</si>
  <si>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</si>
  <si>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</si>
  <si>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</si>
  <si>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</si>
  <si>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</si>
  <si>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</si>
  <si>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</si>
  <si>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</si>
  <si>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</si>
  <si>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</si>
  <si>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</si>
  <si>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</si>
  <si>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</si>
  <si>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</si>
  <si>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</si>
  <si>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</si>
  <si>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</si>
  <si>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</si>
  <si>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</si>
  <si>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</si>
  <si>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</si>
  <si>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</si>
  <si>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</si>
  <si>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</si>
  <si>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</si>
  <si>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</si>
  <si>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</si>
  <si>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</si>
  <si>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</si>
  <si>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</si>
  <si>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</si>
  <si>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</si>
  <si>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</si>
  <si>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</si>
  <si>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</si>
  <si>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</si>
  <si>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</si>
  <si>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</si>
  <si>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</si>
  <si>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</si>
  <si>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</si>
  <si>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</si>
  <si>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</si>
  <si>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</si>
  <si>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</si>
  <si>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</si>
  <si>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</si>
  <si>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</si>
  <si>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</si>
  <si>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</si>
  <si>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</si>
  <si>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</si>
  <si>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</si>
  <si>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</si>
  <si>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</si>
  <si>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</si>
  <si>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</si>
  <si>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</si>
  <si>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</si>
  <si>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</si>
  <si>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</si>
  <si>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</si>
  <si>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</si>
  <si>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</si>
  <si>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</si>
  <si>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</si>
  <si>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</si>
  <si>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</si>
  <si>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</si>
  <si>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</si>
  <si>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</si>
  <si>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</si>
  <si>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</si>
  <si>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</si>
  <si>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</si>
  <si>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</si>
  <si>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</si>
  <si>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</si>
  <si>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</si>
  <si>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</si>
  <si>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</si>
  <si>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</si>
  <si>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</si>
  <si>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</si>
  <si>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</si>
  <si>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</si>
  <si>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</si>
  <si>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</si>
  <si>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</si>
  <si>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</si>
  <si>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</si>
  <si>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</si>
  <si>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</si>
  <si>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</si>
  <si>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</si>
  <si>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</si>
  <si>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</si>
  <si>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</si>
  <si>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</si>
  <si>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</si>
  <si>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</si>
  <si>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</si>
  <si>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</si>
  <si>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</si>
  <si>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</si>
  <si>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</si>
  <si>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</si>
  <si>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</si>
  <si>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</si>
  <si>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</si>
  <si>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</si>
  <si>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</si>
  <si>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</si>
  <si>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</si>
  <si>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</si>
  <si>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</si>
  <si>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</si>
  <si>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</si>
  <si>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</si>
  <si>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</si>
  <si>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</si>
  <si>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</si>
  <si>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</si>
  <si>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</si>
  <si>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</si>
  <si>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</si>
  <si>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</si>
  <si>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</si>
  <si>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</si>
  <si>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</si>
  <si>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</si>
  <si>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</si>
  <si>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</si>
  <si>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</si>
  <si>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</si>
  <si>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</si>
  <si>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</si>
  <si>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</si>
  <si>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</si>
  <si>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</si>
  <si>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</si>
  <si>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</si>
  <si>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</si>
  <si>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</si>
  <si>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</si>
  <si>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</si>
  <si>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</si>
  <si>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</si>
  <si>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</si>
  <si>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</si>
  <si>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</si>
  <si>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</si>
  <si>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</si>
  <si>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</si>
  <si>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</si>
  <si>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</si>
  <si>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</si>
  <si>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</si>
  <si>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</si>
  <si>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</si>
  <si>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</si>
  <si>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</si>
  <si>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</si>
  <si>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</si>
  <si>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</si>
  <si>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</si>
  <si>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</si>
  <si>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</si>
  <si>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</si>
  <si>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</si>
  <si>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</si>
  <si>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</si>
  <si>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</si>
  <si>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</si>
  <si>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</si>
  <si>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</si>
  <si>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</si>
  <si>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</si>
  <si>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</si>
  <si>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</si>
  <si>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</si>
  <si>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</si>
  <si>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</si>
  <si>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</si>
  <si>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</si>
  <si>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</si>
  <si>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</si>
  <si>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</si>
  <si>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</si>
  <si>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</si>
  <si>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</si>
  <si>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</si>
  <si>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</si>
  <si>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</si>
  <si>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</si>
  <si>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</si>
  <si>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</si>
  <si>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</si>
  <si>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</si>
  <si>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</si>
  <si>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</si>
  <si>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</si>
  <si>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</si>
  <si>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</si>
  <si>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</si>
  <si>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</si>
  <si>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</si>
  <si>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</si>
  <si>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</si>
  <si>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</si>
  <si>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</si>
  <si>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</si>
  <si>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</si>
  <si>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</si>
  <si>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</si>
  <si>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</si>
  <si>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</si>
  <si>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</si>
  <si>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</si>
  <si>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</si>
  <si>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</si>
  <si>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</si>
  <si>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</si>
  <si>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</si>
  <si>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</si>
  <si>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</si>
  <si>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</si>
  <si>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</si>
  <si>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</si>
  <si>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</si>
  <si>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</si>
  <si>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</si>
  <si>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</si>
  <si>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</si>
  <si>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</si>
  <si>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</si>
  <si>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</si>
  <si>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</si>
  <si>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</si>
  <si>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</si>
  <si>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</si>
  <si>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</si>
  <si>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</si>
  <si>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</si>
  <si>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</si>
  <si>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</si>
  <si>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</si>
  <si>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</si>
  <si>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</si>
  <si>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</si>
  <si>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</si>
  <si>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</si>
  <si>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</si>
  <si>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</si>
  <si>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</si>
  <si>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</si>
  <si>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</si>
  <si>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</si>
  <si>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</si>
  <si>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</si>
  <si>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</si>
  <si>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</si>
  <si>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</si>
  <si>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</si>
  <si>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</si>
  <si>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</si>
  <si>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</si>
  <si>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</si>
  <si>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</si>
  <si>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</si>
  <si>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</si>
  <si>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</si>
  <si>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</si>
  <si>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</si>
  <si>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</si>
  <si>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</si>
  <si>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</si>
  <si>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</si>
  <si>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</si>
  <si>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</si>
  <si>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</si>
  <si>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</si>
  <si>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</si>
  <si>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</si>
  <si>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</si>
  <si>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</si>
  <si>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</si>
  <si>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</si>
  <si>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</si>
  <si>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</si>
  <si>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</si>
  <si>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</si>
  <si>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</si>
  <si>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</si>
  <si>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</si>
  <si>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</si>
  <si>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</si>
  <si>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</si>
  <si>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</si>
  <si>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</si>
  <si>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</si>
  <si>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</si>
  <si>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</si>
  <si>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</si>
  <si>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</si>
  <si>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</si>
  <si>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</si>
  <si>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</si>
  <si>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</si>
  <si>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</si>
  <si>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</si>
  <si>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</si>
  <si>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</si>
  <si>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</si>
  <si>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</si>
  <si>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</si>
  <si>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</si>
  <si>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</si>
  <si>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</si>
  <si>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</si>
  <si>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</si>
  <si>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</si>
  <si>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</si>
  <si>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</si>
  <si>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</si>
  <si>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</si>
  <si>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</si>
  <si>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</si>
  <si>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</si>
  <si>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</si>
  <si>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</si>
  <si>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</si>
  <si>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</si>
  <si>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</si>
  <si>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</si>
  <si>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</si>
  <si>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</si>
  <si>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</si>
  <si>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</si>
  <si>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</si>
  <si>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</si>
  <si>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</si>
  <si>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</si>
  <si>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</si>
  <si>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</si>
  <si>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</si>
  <si>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</si>
  <si>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</si>
  <si>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</si>
  <si>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</si>
  <si>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</si>
  <si>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</si>
  <si>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</si>
  <si>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</si>
  <si>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</si>
  <si>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</si>
  <si>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</si>
  <si>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</si>
  <si>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</si>
  <si>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</si>
  <si>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</si>
  <si>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</si>
  <si>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</si>
  <si>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</si>
  <si>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</si>
  <si>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</si>
  <si>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</si>
  <si>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</si>
  <si>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</si>
  <si>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</si>
  <si>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</si>
  <si>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</si>
  <si>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</si>
  <si>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</si>
  <si>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</si>
  <si>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</si>
  <si>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</si>
  <si>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</si>
  <si>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</si>
  <si>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</si>
  <si>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</si>
  <si>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</si>
  <si>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</si>
  <si>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</si>
  <si>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</si>
  <si>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</si>
  <si>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</si>
  <si>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</si>
  <si>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</si>
  <si>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</si>
  <si>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</si>
  <si>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</si>
  <si>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</si>
  <si>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</si>
  <si>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</si>
  <si>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</si>
  <si>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</si>
  <si>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</si>
  <si>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</si>
  <si>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</si>
  <si>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</si>
  <si>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</si>
  <si>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</si>
  <si>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</si>
  <si>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</si>
  <si>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</si>
  <si>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</si>
  <si>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</si>
  <si>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</si>
  <si>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</si>
  <si>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</si>
  <si>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</si>
  <si>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</si>
  <si>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</si>
  <si>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</si>
  <si>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</si>
  <si>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</si>
  <si>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</si>
  <si>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</si>
  <si>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</si>
  <si>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</si>
  <si>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</si>
  <si>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</si>
  <si>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</si>
  <si>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</si>
  <si>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</si>
  <si>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</si>
  <si>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</si>
  <si>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</si>
  <si>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</si>
  <si>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</si>
  <si>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</si>
  <si>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</si>
  <si>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</si>
  <si>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</si>
  <si>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</si>
  <si>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</si>
  <si>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</si>
  <si>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</si>
  <si>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</si>
  <si>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</si>
  <si>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</si>
  <si>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</si>
  <si>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</si>
  <si>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</si>
  <si>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</si>
  <si>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</si>
  <si>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</si>
  <si>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</si>
  <si>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</si>
  <si>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</si>
  <si>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</si>
  <si>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</si>
  <si>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</si>
  <si>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</si>
  <si>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</si>
  <si>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</si>
  <si>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</si>
  <si>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</si>
  <si>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</si>
  <si>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</si>
  <si>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</si>
  <si>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</si>
  <si>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</si>
  <si>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</si>
  <si>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</si>
  <si>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</si>
  <si>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</si>
  <si>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</si>
  <si>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</si>
  <si>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</si>
  <si>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</si>
  <si>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</si>
  <si>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</si>
  <si>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</si>
  <si>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</si>
  <si>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</si>
  <si>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</si>
  <si>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</si>
  <si>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</si>
  <si>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</si>
  <si>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</si>
  <si>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</si>
  <si>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</si>
  <si>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</si>
  <si>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</si>
  <si>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</si>
  <si>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</si>
  <si>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</si>
  <si>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</si>
  <si>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</si>
  <si>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</si>
  <si>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</si>
  <si>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</si>
  <si>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</si>
  <si>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</si>
  <si>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</si>
  <si>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</si>
  <si>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</si>
  <si>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</si>
  <si>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</si>
  <si>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</si>
  <si>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</si>
  <si>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</si>
  <si>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</si>
  <si>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</si>
  <si>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</si>
  <si>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</si>
  <si>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</si>
  <si>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</si>
  <si>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</si>
  <si>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</si>
  <si>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</si>
  <si>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</si>
  <si>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</si>
  <si>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</si>
  <si>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</si>
  <si>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</si>
  <si>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</si>
  <si>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</si>
  <si>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</si>
  <si>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</si>
  <si>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</si>
  <si>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</si>
  <si>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</si>
  <si>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</si>
  <si>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</si>
  <si>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</si>
  <si>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</si>
  <si>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</si>
  <si>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</si>
  <si>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</si>
  <si>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</si>
  <si>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</si>
  <si>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</si>
  <si>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</si>
  <si>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</si>
  <si>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</si>
  <si>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</si>
  <si>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</si>
  <si>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</si>
  <si>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</si>
  <si>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</si>
  <si>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</si>
  <si>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</si>
  <si>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</si>
  <si>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</si>
  <si>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</si>
  <si>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</si>
  <si>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</si>
  <si>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</si>
  <si>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</si>
  <si>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</si>
  <si>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</si>
  <si>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</si>
  <si>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</si>
  <si>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</si>
  <si>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</si>
  <si>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</si>
  <si>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</si>
  <si>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</si>
  <si>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</si>
  <si>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</si>
  <si>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</si>
  <si>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</si>
  <si>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</si>
  <si>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</si>
  <si>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</si>
  <si>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</si>
  <si>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</si>
  <si>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</si>
  <si>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</si>
  <si>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</si>
  <si>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</si>
  <si>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</si>
  <si>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</si>
  <si>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</si>
  <si>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</si>
  <si>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</si>
  <si>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</si>
  <si>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</si>
  <si>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</si>
  <si>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</si>
  <si>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</si>
  <si>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</si>
  <si>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</si>
  <si>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</si>
  <si>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</si>
  <si>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</si>
  <si>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</si>
  <si>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</si>
  <si>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</si>
  <si>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</si>
  <si>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</si>
  <si>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</si>
  <si>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</si>
  <si>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</si>
  <si>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</si>
  <si>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</si>
  <si>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</si>
  <si>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</si>
  <si>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</si>
  <si>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</si>
  <si>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</si>
  <si>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</si>
  <si>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</si>
  <si>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</si>
  <si>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</si>
  <si>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</si>
  <si>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</si>
  <si>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</si>
  <si>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</si>
  <si>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</si>
  <si>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</si>
  <si>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</si>
  <si>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</si>
  <si>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</si>
  <si>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</si>
  <si>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</si>
  <si>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</si>
  <si>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</si>
  <si>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</si>
  <si>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</si>
  <si>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</si>
  <si>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</si>
  <si>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</si>
  <si>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</si>
  <si>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</si>
  <si>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</si>
  <si>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</si>
  <si>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</si>
  <si>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</si>
  <si>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</si>
  <si>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</si>
  <si>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</si>
  <si>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</si>
  <si>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</si>
  <si>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</si>
  <si>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</si>
  <si>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</si>
  <si>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</si>
  <si>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</si>
  <si>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</si>
  <si>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</si>
  <si>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</si>
  <si>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</si>
  <si>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</si>
  <si>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</si>
  <si>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</si>
  <si>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</si>
  <si>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</si>
  <si>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</si>
  <si>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</si>
  <si>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</si>
  <si>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</si>
  <si>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</si>
  <si>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</si>
  <si>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</si>
  <si>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</si>
  <si>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</si>
  <si>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</si>
  <si>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</si>
  <si>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</si>
  <si>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</si>
  <si>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</si>
  <si>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</si>
  <si>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</si>
  <si>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</si>
  <si>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</si>
  <si>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</si>
  <si>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</si>
  <si>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</si>
  <si>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</si>
  <si>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</si>
  <si>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</si>
  <si>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</si>
  <si>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</si>
  <si>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</si>
  <si>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</si>
  <si>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</si>
  <si>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</si>
  <si>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</si>
  <si>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</si>
  <si>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</si>
  <si>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</si>
  <si>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</si>
  <si>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</si>
  <si>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</si>
  <si>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</si>
  <si>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</si>
  <si>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</si>
  <si>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</si>
  <si>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</si>
  <si>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</si>
  <si>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</si>
  <si>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</si>
  <si>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</si>
  <si>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</si>
  <si>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</si>
  <si>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</si>
  <si>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</si>
  <si>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</si>
  <si>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</si>
  <si>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</si>
  <si>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</si>
  <si>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</si>
  <si>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</si>
  <si>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</si>
  <si>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</si>
  <si>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</si>
  <si>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</si>
  <si>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</si>
  <si>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</si>
  <si>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</si>
  <si>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</si>
  <si>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</si>
  <si>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</si>
  <si>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</si>
  <si>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</si>
  <si>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</si>
  <si>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</si>
  <si>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</si>
  <si>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</si>
  <si>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</si>
  <si>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</si>
  <si>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</si>
  <si>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</si>
  <si>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</si>
  <si>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</si>
  <si>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</si>
  <si>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</si>
  <si>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</si>
  <si>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</si>
  <si>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</si>
  <si>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</si>
  <si>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</si>
  <si>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</si>
  <si>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</si>
  <si>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</si>
  <si>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</si>
  <si>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</si>
  <si>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</si>
  <si>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</si>
  <si>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</si>
  <si>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</si>
  <si>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</si>
  <si>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</si>
  <si>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</si>
  <si>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</si>
  <si>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</si>
  <si>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</si>
  <si>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</si>
  <si>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</si>
  <si>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</si>
  <si>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</si>
  <si>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</si>
  <si>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</si>
  <si>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</si>
  <si>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</si>
  <si>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</si>
  <si>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</si>
  <si>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</si>
  <si>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</si>
  <si>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</si>
  <si>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</si>
  <si>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</si>
  <si>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</si>
  <si>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</si>
  <si>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</si>
  <si>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</si>
  <si>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</si>
  <si>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</si>
  <si>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</si>
  <si>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</si>
  <si>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</si>
  <si>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</si>
  <si>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</si>
  <si>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</si>
  <si>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</si>
  <si>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</si>
  <si>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</si>
  <si>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</si>
  <si>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</si>
  <si>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</si>
  <si>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</si>
  <si>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</si>
  <si>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</si>
  <si>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</si>
  <si>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</si>
  <si>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</si>
  <si>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</si>
  <si>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</si>
  <si>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</si>
  <si>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</si>
  <si>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</si>
  <si>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</si>
  <si>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</si>
  <si>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</si>
  <si>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</si>
  <si>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</si>
  <si>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</si>
  <si>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</si>
  <si>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</si>
  <si>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</si>
  <si>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</si>
  <si>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</si>
  <si>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</si>
  <si>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</si>
  <si>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</si>
  <si>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</si>
  <si>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</si>
  <si>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</si>
  <si>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</si>
  <si>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</si>
  <si>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</si>
  <si>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</si>
  <si>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</si>
  <si>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</si>
  <si>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</si>
  <si>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</si>
  <si>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</si>
  <si>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</si>
  <si>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</si>
  <si>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</si>
  <si>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</si>
  <si>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</si>
  <si>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</si>
  <si>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</si>
  <si>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</si>
  <si>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</si>
  <si>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</si>
  <si>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</si>
  <si>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</si>
  <si>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</si>
  <si>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</si>
  <si>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</si>
  <si>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</si>
  <si>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</si>
  <si>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</si>
  <si>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</si>
  <si>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</si>
  <si>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</si>
  <si>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</si>
  <si>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</si>
  <si>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</si>
  <si>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</si>
  <si>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</si>
  <si>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</si>
  <si>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</si>
  <si>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</si>
  <si>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</si>
  <si>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</si>
  <si>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</si>
  <si>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</si>
  <si>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</si>
  <si>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</si>
  <si>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</si>
  <si>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</si>
  <si>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</si>
  <si>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</si>
  <si>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</si>
  <si>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</si>
  <si>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</si>
  <si>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</si>
  <si>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</si>
  <si>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</si>
  <si>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</si>
  <si>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</si>
  <si>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</si>
  <si>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</si>
  <si>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</si>
  <si>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</si>
  <si>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</si>
  <si>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</si>
  <si>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</si>
  <si>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</si>
  <si>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</si>
  <si>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</si>
  <si>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</si>
  <si>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</si>
  <si>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</si>
  <si>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</si>
  <si>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</si>
  <si>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</si>
  <si>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</si>
  <si>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</si>
  <si>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</si>
  <si>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</si>
  <si>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</si>
  <si>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</si>
  <si>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</si>
  <si>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</si>
  <si>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</si>
  <si>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</si>
  <si>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</si>
  <si>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</si>
  <si>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</si>
  <si>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</si>
  <si>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</si>
  <si>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</si>
  <si>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</si>
  <si>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</si>
  <si>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</si>
  <si>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</si>
  <si>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</si>
  <si>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</si>
  <si>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</si>
  <si>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</si>
  <si>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</si>
  <si>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</si>
  <si>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</si>
  <si>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</si>
  <si>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</si>
  <si>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</si>
  <si>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</si>
  <si>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</si>
  <si>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</si>
  <si>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</si>
  <si>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</si>
  <si>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</si>
  <si>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</si>
  <si>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</si>
  <si>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</si>
  <si>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</si>
  <si>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</si>
  <si>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</si>
  <si>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</si>
  <si>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</si>
  <si>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</si>
  <si>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</si>
  <si>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</si>
  <si>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</si>
  <si>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</si>
  <si>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</si>
  <si>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</si>
  <si>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</si>
  <si>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</si>
  <si>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</si>
  <si>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</si>
  <si>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</si>
  <si>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</si>
  <si>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</si>
  <si>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</si>
  <si>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</si>
  <si>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</si>
  <si>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</si>
  <si>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</si>
  <si>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</si>
  <si>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</si>
  <si>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</si>
  <si>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</si>
  <si>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</si>
  <si>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</si>
  <si>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</si>
  <si>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</si>
  <si>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</si>
  <si>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</si>
  <si>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</si>
  <si>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</si>
  <si>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</si>
  <si>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</si>
  <si>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</si>
  <si>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</si>
  <si>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</si>
  <si>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</si>
  <si>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</si>
  <si>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</si>
  <si>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</si>
  <si>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</si>
  <si>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</si>
  <si>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</si>
  <si>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</si>
  <si>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</si>
  <si>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</si>
  <si>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</si>
  <si>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</si>
  <si>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</si>
  <si>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</si>
  <si>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</si>
  <si>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</si>
  <si>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</si>
  <si>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</si>
  <si>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</si>
  <si>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</si>
  <si>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</si>
  <si>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</si>
  <si>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</si>
  <si>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</si>
  <si>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</si>
  <si>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</si>
  <si>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</si>
  <si>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</si>
  <si>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</si>
  <si>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</si>
  <si>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</si>
  <si>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</si>
  <si>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</si>
  <si>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</si>
  <si>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</si>
  <si>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</si>
  <si>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</si>
  <si>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</si>
  <si>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</si>
  <si>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</si>
  <si>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</si>
  <si>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</si>
  <si>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</si>
  <si>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</si>
  <si>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</si>
  <si>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</si>
  <si>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</si>
  <si>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</si>
  <si>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</si>
  <si>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</si>
  <si>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</si>
  <si>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</si>
  <si>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</si>
  <si>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</si>
  <si>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</si>
  <si>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</si>
  <si>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</si>
  <si>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</si>
  <si>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</si>
  <si>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</si>
  <si>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</si>
  <si>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</si>
  <si>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</si>
  <si>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</si>
  <si>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</si>
  <si>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</si>
  <si>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</si>
  <si>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</si>
  <si>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</si>
  <si>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</si>
  <si>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</si>
  <si>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</si>
  <si>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</si>
  <si>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</si>
  <si>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</si>
  <si>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</si>
  <si>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</si>
  <si>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</si>
  <si>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</si>
  <si>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</si>
  <si>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</si>
  <si>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</si>
  <si>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</si>
  <si>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</si>
  <si>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</si>
  <si>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</si>
  <si>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</si>
  <si>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</si>
  <si>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</si>
  <si>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</si>
  <si>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</si>
  <si>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</si>
  <si>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</si>
  <si>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</si>
  <si>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</si>
  <si>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</si>
  <si>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</si>
  <si>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</si>
  <si>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</si>
  <si>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</si>
  <si>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</si>
  <si>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</si>
  <si>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</si>
  <si>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</si>
  <si>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</si>
  <si>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</si>
  <si>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</si>
  <si>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</si>
  <si>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</si>
  <si>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</si>
  <si>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</si>
  <si>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</si>
  <si>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</si>
  <si>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</si>
  <si>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</si>
  <si>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</si>
  <si>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</si>
  <si>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</si>
  <si>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</si>
  <si>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</si>
  <si>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</si>
  <si>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</si>
  <si>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</si>
  <si>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</si>
  <si>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</si>
  <si>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</si>
  <si>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</si>
  <si>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</si>
  <si>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</si>
  <si>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</si>
  <si>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</si>
  <si>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</si>
  <si>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</si>
  <si>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</si>
  <si>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</si>
  <si>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</si>
  <si>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</si>
  <si>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</si>
  <si>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</si>
  <si>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</si>
  <si>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</si>
  <si>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</si>
  <si>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</si>
  <si>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</si>
  <si>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</si>
  <si>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</si>
  <si>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</si>
  <si>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</si>
  <si>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</si>
  <si>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</si>
  <si>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</si>
  <si>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</si>
  <si>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</si>
  <si>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</si>
  <si>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</si>
  <si>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</si>
  <si>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</si>
  <si>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</si>
  <si>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</si>
  <si>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</si>
  <si>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</si>
  <si>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</si>
  <si>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</si>
  <si>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</si>
  <si>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</si>
  <si>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</si>
  <si>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</si>
  <si>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</si>
  <si>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</si>
  <si>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</si>
  <si>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</si>
  <si>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</si>
  <si>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</si>
  <si>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</si>
  <si>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</si>
  <si>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</si>
  <si>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</si>
  <si>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</si>
  <si>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</si>
  <si>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</si>
  <si>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</si>
  <si>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</si>
  <si>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</si>
  <si>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</si>
  <si>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</si>
  <si>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</si>
  <si>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</si>
  <si>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</si>
  <si>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</si>
  <si>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</si>
  <si>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</si>
  <si>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</si>
  <si>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</si>
  <si>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</si>
  <si>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</si>
  <si>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</si>
  <si>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</si>
  <si>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</si>
  <si>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</si>
  <si>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</si>
  <si>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</si>
  <si>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</si>
  <si>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</si>
  <si>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</si>
  <si>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</si>
  <si>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</si>
  <si>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</si>
  <si>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</si>
  <si>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</si>
  <si>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</si>
  <si>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</si>
  <si>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</si>
  <si>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</si>
  <si>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</si>
  <si>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</si>
  <si>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</si>
  <si>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</si>
  <si>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</si>
  <si>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</si>
  <si>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</si>
  <si>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</si>
  <si>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</si>
  <si>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</si>
  <si>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</si>
  <si>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</si>
  <si>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</si>
  <si>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</si>
  <si>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</si>
  <si>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</si>
  <si>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</si>
  <si>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</si>
  <si>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</si>
  <si>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</si>
  <si>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</si>
  <si>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</si>
  <si>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</si>
  <si>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</si>
  <si>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</si>
  <si>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</si>
  <si>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</si>
  <si>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</si>
  <si>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</si>
  <si>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</si>
  <si>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</si>
  <si>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</si>
  <si>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</si>
  <si>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</si>
  <si>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</si>
  <si>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</si>
  <si>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</si>
  <si>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</si>
  <si>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</si>
  <si>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</si>
  <si>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</si>
  <si>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</si>
  <si>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</si>
  <si>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</si>
  <si>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</si>
  <si>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</si>
  <si>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</si>
  <si>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</si>
  <si>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</si>
  <si>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</si>
  <si>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</si>
  <si>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</si>
  <si>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</si>
  <si>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</si>
  <si>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</si>
  <si>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</si>
  <si>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</si>
  <si>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</si>
  <si>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</si>
  <si>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</si>
  <si>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</si>
  <si>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</si>
  <si>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</si>
  <si>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</si>
  <si>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</si>
  <si>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</si>
  <si>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</si>
  <si>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</si>
  <si>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</si>
  <si>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</si>
  <si>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</si>
  <si>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</si>
  <si>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</si>
  <si>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</si>
  <si>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</si>
  <si>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</si>
  <si>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</si>
  <si>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</si>
  <si>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</si>
  <si>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</si>
  <si>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</si>
  <si>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</si>
  <si>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</si>
  <si>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</si>
  <si>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</si>
  <si>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</si>
  <si>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</si>
  <si>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</si>
  <si>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</si>
  <si>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</si>
  <si>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</si>
  <si>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</si>
  <si>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</si>
  <si>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</si>
  <si>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</si>
  <si>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</si>
  <si>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</si>
  <si>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</si>
  <si>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</si>
  <si>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</si>
  <si>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</si>
  <si>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</si>
  <si>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</si>
  <si>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</si>
  <si>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</si>
  <si>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</si>
  <si>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</si>
  <si>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</si>
  <si>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</si>
  <si>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</si>
  <si>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</si>
  <si>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</si>
  <si>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</si>
  <si>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</si>
  <si>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</si>
  <si>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</si>
  <si>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</si>
  <si>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</si>
  <si>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</si>
  <si>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</si>
  <si>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</si>
  <si>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</si>
  <si>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</si>
  <si>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</si>
  <si>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</si>
  <si>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</si>
  <si>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</si>
  <si>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</si>
  <si>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</si>
  <si>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</si>
  <si>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</si>
  <si>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</si>
  <si>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</si>
  <si>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</si>
  <si>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</si>
  <si>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</si>
  <si>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</si>
  <si>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</si>
  <si>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</si>
  <si>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</si>
  <si>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</si>
  <si>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</si>
  <si>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</si>
  <si>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</si>
  <si>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</si>
  <si>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</si>
  <si>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</si>
  <si>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</si>
  <si>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</si>
  <si>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</si>
  <si>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</si>
  <si>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</si>
  <si>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</si>
  <si>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</si>
  <si>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</si>
  <si>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</si>
  <si>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</si>
  <si>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</si>
  <si>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</si>
  <si>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</si>
  <si>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</si>
  <si>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</si>
  <si>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</si>
  <si>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</si>
  <si>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</si>
  <si>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</si>
  <si>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</si>
  <si>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</si>
  <si>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</si>
  <si>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</si>
  <si>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</si>
  <si>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</si>
  <si>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</si>
  <si>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</si>
  <si>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</si>
  <si>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</si>
  <si>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</si>
  <si>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</si>
  <si>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</si>
  <si>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</si>
  <si>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</si>
  <si>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</si>
  <si>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</si>
  <si>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</si>
  <si>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</si>
  <si>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</si>
  <si>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</si>
  <si>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</si>
  <si>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</si>
  <si>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</si>
  <si>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</si>
  <si>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</si>
  <si>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</si>
  <si>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</si>
  <si>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</si>
  <si>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</si>
  <si>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</si>
  <si>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</si>
  <si>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</si>
  <si>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</si>
  <si>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</si>
  <si>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</si>
  <si>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</si>
  <si>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</si>
  <si>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</si>
  <si>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</si>
  <si>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</si>
  <si>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</si>
  <si>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</si>
  <si>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</si>
  <si>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</si>
  <si>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</si>
  <si>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</si>
  <si>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</si>
  <si>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</si>
  <si>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</si>
  <si>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</si>
  <si>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</si>
  <si>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</si>
  <si>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</si>
  <si>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</si>
  <si>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</si>
  <si>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</si>
  <si>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</si>
  <si>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</si>
  <si>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</si>
  <si>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</si>
  <si>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</si>
  <si>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</si>
  <si>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</si>
  <si>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</si>
  <si>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</si>
  <si>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</si>
  <si>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</si>
  <si>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</si>
  <si>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</si>
  <si>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</si>
  <si>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</si>
  <si>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</si>
  <si>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</si>
  <si>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</si>
  <si>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</si>
  <si>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</si>
  <si>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</si>
  <si>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</si>
  <si>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</si>
  <si>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</si>
  <si>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</si>
  <si>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</si>
  <si>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</si>
  <si>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</si>
  <si>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</si>
  <si>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</si>
  <si>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</si>
  <si>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</si>
  <si>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</si>
  <si>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</si>
  <si>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</si>
  <si>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</si>
  <si>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</si>
  <si>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</si>
  <si>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</si>
  <si>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</si>
  <si>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</si>
  <si>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</si>
  <si>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</si>
  <si>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</si>
  <si>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</si>
  <si>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</si>
  <si>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</si>
  <si>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</si>
  <si>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</si>
  <si>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</si>
  <si>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</si>
  <si>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</si>
  <si>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</si>
  <si>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</si>
  <si>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</si>
  <si>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</si>
  <si>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</si>
  <si>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</si>
  <si>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</si>
  <si>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</si>
  <si>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</si>
  <si>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</si>
  <si>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</si>
  <si>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</si>
  <si>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</si>
  <si>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</si>
  <si>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</si>
  <si>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</si>
  <si>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</si>
  <si>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</si>
  <si>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</si>
  <si>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</si>
  <si>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</si>
  <si>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</si>
  <si>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</si>
  <si>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</si>
  <si>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</si>
  <si>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</si>
  <si>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</si>
  <si>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</si>
  <si>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</si>
  <si>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</si>
  <si>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</si>
  <si>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</si>
  <si>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</si>
  <si>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</si>
  <si>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</si>
  <si>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</si>
  <si>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</si>
  <si>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</si>
  <si>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</si>
  <si>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</si>
  <si>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</si>
  <si>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</si>
  <si>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</si>
  <si>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</si>
  <si>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</si>
  <si>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</si>
  <si>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</si>
  <si>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</si>
  <si>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</si>
  <si>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</si>
  <si>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</si>
  <si>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</si>
  <si>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</si>
  <si>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</si>
  <si>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</si>
  <si>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</si>
  <si>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</si>
  <si>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</si>
  <si>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</si>
  <si>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</si>
  <si>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</si>
  <si>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</si>
  <si>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</si>
  <si>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</si>
  <si>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</si>
  <si>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</si>
  <si>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</si>
  <si>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</si>
  <si>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</si>
  <si>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</si>
  <si>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</si>
  <si>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</si>
  <si>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</si>
  <si>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</si>
  <si>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</si>
  <si>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</si>
  <si>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</si>
  <si>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</si>
  <si>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</si>
  <si>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</si>
  <si>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</si>
  <si>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</si>
  <si>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</si>
  <si>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</si>
  <si>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</si>
  <si>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</si>
  <si>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</si>
  <si>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</si>
  <si>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</si>
  <si>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</si>
  <si>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</si>
  <si>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</si>
  <si>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</si>
  <si>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</si>
  <si>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</si>
  <si>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</si>
  <si>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</si>
  <si>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</si>
  <si>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</si>
  <si>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</si>
  <si>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</si>
  <si>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</si>
  <si>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</si>
  <si>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</si>
  <si>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</si>
  <si>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</si>
  <si>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</si>
  <si>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</si>
  <si>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</si>
  <si>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</si>
  <si>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</si>
  <si>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</si>
  <si>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</si>
  <si>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</si>
  <si>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</si>
  <si>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</si>
  <si>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</si>
  <si>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</si>
  <si>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</si>
  <si>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</si>
  <si>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</si>
  <si>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</si>
  <si>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</si>
  <si>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</si>
  <si>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</si>
  <si>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</si>
  <si>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</si>
  <si>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</si>
  <si>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</si>
  <si>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</si>
  <si>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</si>
  <si>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</si>
  <si>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</si>
  <si>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</si>
  <si>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</si>
  <si>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</si>
  <si>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</si>
  <si>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</si>
  <si>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</si>
  <si>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</si>
  <si>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</si>
  <si>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</si>
  <si>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</si>
  <si>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</si>
  <si>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</si>
  <si>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</si>
  <si>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</si>
  <si>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</si>
  <si>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</si>
  <si>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</si>
  <si>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</si>
  <si>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</si>
  <si>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</si>
  <si>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</si>
  <si>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</si>
  <si>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</si>
  <si>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</si>
  <si>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</si>
  <si>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</si>
  <si>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</si>
  <si>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</si>
  <si>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</si>
  <si>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</si>
  <si>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</si>
  <si>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</si>
  <si>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</si>
  <si>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</si>
  <si>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</si>
  <si>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</si>
  <si>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</si>
  <si>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</si>
  <si>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</si>
  <si>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</si>
  <si>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</si>
  <si>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</si>
  <si>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</si>
  <si>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</si>
  <si>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</si>
  <si>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</si>
  <si>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</si>
  <si>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</si>
  <si>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</si>
  <si>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</si>
  <si>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</si>
  <si>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</si>
  <si>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</si>
  <si>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</si>
  <si>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</si>
  <si>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</si>
  <si>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</si>
  <si>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</si>
  <si>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</si>
  <si>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</si>
  <si>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</si>
  <si>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</si>
  <si>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</si>
  <si>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</si>
  <si>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</si>
  <si>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</si>
  <si>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</si>
  <si>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</si>
  <si>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</si>
  <si>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</si>
  <si>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</si>
  <si>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</si>
  <si>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</si>
  <si>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</si>
  <si>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</si>
  <si>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</si>
  <si>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</si>
  <si>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</si>
  <si>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</si>
  <si>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</si>
  <si>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</si>
  <si>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</si>
  <si>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</si>
  <si>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</si>
  <si>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</si>
  <si>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</si>
  <si>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</si>
  <si>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</si>
  <si>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</si>
  <si>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</si>
  <si>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</si>
  <si>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</si>
  <si>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</si>
  <si>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</si>
  <si>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</si>
  <si>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</si>
  <si>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</si>
  <si>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</si>
  <si>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</si>
  <si>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</si>
  <si>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</si>
  <si>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</si>
  <si>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</si>
  <si>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</si>
  <si>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</si>
  <si>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</si>
  <si>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</si>
  <si>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</si>
  <si>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</si>
  <si>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</si>
  <si>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</si>
  <si>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</si>
  <si>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</si>
  <si>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</si>
  <si>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</si>
  <si>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</si>
  <si>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</si>
  <si>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</si>
  <si>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</si>
  <si>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</si>
  <si>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</si>
  <si>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</si>
  <si>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</si>
  <si>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</si>
  <si>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</si>
  <si>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</si>
  <si>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</si>
  <si>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</si>
  <si>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</si>
  <si>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</si>
  <si>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</si>
  <si>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</si>
  <si>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</si>
  <si>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</si>
  <si>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</si>
  <si>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</si>
  <si>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</si>
  <si>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</si>
  <si>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</si>
  <si>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</si>
  <si>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</si>
  <si>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</si>
  <si>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</si>
  <si>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</si>
  <si>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</si>
  <si>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</si>
  <si>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</si>
  <si>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</si>
  <si>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</si>
  <si>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</si>
  <si>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</si>
  <si>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</si>
  <si>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</si>
  <si>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</si>
  <si>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</si>
  <si>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</si>
  <si>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</si>
  <si>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</si>
  <si>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</si>
  <si>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</si>
  <si>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</si>
  <si>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</si>
  <si>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</si>
  <si>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</si>
  <si>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</si>
  <si>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</si>
  <si>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</si>
  <si>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</si>
  <si>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</si>
  <si>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</si>
  <si>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</si>
  <si>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</si>
  <si>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</si>
  <si>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</si>
  <si>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</si>
  <si>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</si>
  <si>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</si>
  <si>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</si>
  <si>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</si>
  <si>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</si>
  <si>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</si>
  <si>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</si>
  <si>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</si>
  <si>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</si>
  <si>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</si>
  <si>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</si>
  <si>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</si>
  <si>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</si>
  <si>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</si>
  <si>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</si>
  <si>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</si>
  <si>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</si>
  <si>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</si>
  <si>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</si>
  <si>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</si>
  <si>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</si>
  <si>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</si>
  <si>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</si>
  <si>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</si>
  <si>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</si>
  <si>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</si>
  <si>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</si>
  <si>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</si>
  <si>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</si>
  <si>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</si>
  <si>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</si>
  <si>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</si>
  <si>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</si>
  <si>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</si>
  <si>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</si>
  <si>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</si>
  <si>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</si>
  <si>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</si>
  <si>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</si>
  <si>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</si>
  <si>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</si>
  <si>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</si>
  <si>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</si>
  <si>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</si>
  <si>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</si>
  <si>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</si>
  <si>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</si>
  <si>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</si>
  <si>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</si>
  <si>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</si>
  <si>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</si>
  <si>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</si>
  <si>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</si>
  <si>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</si>
  <si>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</si>
  <si>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</si>
  <si>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</si>
  <si>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</si>
  <si>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</si>
  <si>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</si>
  <si>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</si>
  <si>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</si>
  <si>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</si>
  <si>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</si>
  <si>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</si>
  <si>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</si>
  <si>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</si>
  <si>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</si>
  <si>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</si>
  <si>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</si>
  <si>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</si>
  <si>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</si>
  <si>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</si>
  <si>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</si>
  <si>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</si>
  <si>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</si>
  <si>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</si>
  <si>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</si>
  <si>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</si>
  <si>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</si>
  <si>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</si>
  <si>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</si>
  <si>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</si>
  <si>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</si>
  <si>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</si>
  <si>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</si>
  <si>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</si>
  <si>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</si>
  <si>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</si>
  <si>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</si>
  <si>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</si>
  <si>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</si>
  <si>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</si>
  <si>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</si>
  <si>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</si>
  <si>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</si>
  <si>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</si>
  <si>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</si>
  <si>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</si>
  <si>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</si>
  <si>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</si>
  <si>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</si>
  <si>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</si>
  <si>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</si>
  <si>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</si>
  <si>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</si>
  <si>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</si>
  <si>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</si>
  <si>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</si>
  <si>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</si>
  <si>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</si>
  <si>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</si>
  <si>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</si>
  <si>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</si>
  <si>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</si>
  <si>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</si>
  <si>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</si>
  <si>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</si>
  <si>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</si>
  <si>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</si>
  <si>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</si>
  <si>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</si>
  <si>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</si>
  <si>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</si>
  <si>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</si>
  <si>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</si>
  <si>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</si>
  <si>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</si>
  <si>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</si>
  <si>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</si>
  <si>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</si>
  <si>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</si>
  <si>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</si>
  <si>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</si>
  <si>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</si>
  <si>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</si>
  <si>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</si>
  <si>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</si>
  <si>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</si>
  <si>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</si>
  <si>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</si>
  <si>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</si>
  <si>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</si>
  <si>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</si>
  <si>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</si>
  <si>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</si>
  <si>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</si>
  <si>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</si>
  <si>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</si>
  <si>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</si>
  <si>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</si>
  <si>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</si>
  <si>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</si>
  <si>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</si>
  <si>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</si>
  <si>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</si>
  <si>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</si>
  <si>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</si>
  <si>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</si>
  <si>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</si>
  <si>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</si>
  <si>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</si>
  <si>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</si>
  <si>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</si>
  <si>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</si>
  <si>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</si>
  <si>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</si>
  <si>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</si>
  <si>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</si>
  <si>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</si>
  <si>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</si>
  <si>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</si>
  <si>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</si>
  <si>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</si>
  <si>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</si>
  <si>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</si>
  <si>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</si>
  <si>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</si>
  <si>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</si>
  <si>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</si>
  <si>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</si>
  <si>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</si>
  <si>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</si>
  <si>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</si>
  <si>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</si>
  <si>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</si>
  <si>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</si>
  <si>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</si>
  <si>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</si>
  <si>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</si>
  <si>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</si>
  <si>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</si>
  <si>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</si>
  <si>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</si>
  <si>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</si>
  <si>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</si>
  <si>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</si>
  <si>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</si>
  <si>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</si>
  <si>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</si>
  <si>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</si>
  <si>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</si>
  <si>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</si>
  <si>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</si>
  <si>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</si>
  <si>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</si>
  <si>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</si>
  <si>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</si>
  <si>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</si>
  <si>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</si>
  <si>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</si>
  <si>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</si>
  <si>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</si>
  <si>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</si>
  <si>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</si>
  <si>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</si>
  <si>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</si>
  <si>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</si>
  <si>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</si>
  <si>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</si>
  <si>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</si>
  <si>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</si>
  <si>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</si>
  <si>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</si>
  <si>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</si>
  <si>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</si>
  <si>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</si>
  <si>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</si>
  <si>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</si>
  <si>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</si>
  <si>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</si>
  <si>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</si>
  <si>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</si>
  <si>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</si>
  <si>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</si>
  <si>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</si>
  <si>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</si>
  <si>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</si>
  <si>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</si>
  <si>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</si>
  <si>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</si>
  <si>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</si>
  <si>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</si>
  <si>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</si>
  <si>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</si>
  <si>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</si>
  <si>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</si>
  <si>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</si>
  <si>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</si>
  <si>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</si>
  <si>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</si>
  <si>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</si>
  <si>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</si>
  <si>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</si>
  <si>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</si>
  <si>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</si>
  <si>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</si>
  <si>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</si>
  <si>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</si>
  <si>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</si>
  <si>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</si>
  <si>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</si>
  <si>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</si>
  <si>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</si>
  <si>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</si>
  <si>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</si>
  <si>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</si>
  <si>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</si>
  <si>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</si>
  <si>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</si>
  <si>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</si>
  <si>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</si>
  <si>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</si>
  <si>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</si>
  <si>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</si>
  <si>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</si>
  <si>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</si>
  <si>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</si>
  <si>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</si>
  <si>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</si>
  <si>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</si>
  <si>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</si>
  <si>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</si>
  <si>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</si>
  <si>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</si>
  <si>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</si>
  <si>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</si>
  <si>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</si>
  <si>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</si>
  <si>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</si>
  <si>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</si>
  <si>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</si>
  <si>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</si>
  <si>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</si>
  <si>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</si>
  <si>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</si>
  <si>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</si>
  <si>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</si>
  <si>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</si>
  <si>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</si>
  <si>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</si>
  <si>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</si>
  <si>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</si>
  <si>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</si>
  <si>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</si>
  <si>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</si>
  <si>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</si>
  <si>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</si>
  <si>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</si>
  <si>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</si>
  <si>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</si>
  <si>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</si>
  <si>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</si>
  <si>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</si>
  <si>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</si>
  <si>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</si>
  <si>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</si>
  <si>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</si>
  <si>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</si>
  <si>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</si>
  <si>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</si>
  <si>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</si>
  <si>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</si>
  <si>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</si>
  <si>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</si>
  <si>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</si>
  <si>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</si>
  <si>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</si>
  <si>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</si>
  <si>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</si>
  <si>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</si>
  <si>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</si>
  <si>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</si>
  <si>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</si>
  <si>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</si>
  <si>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</si>
  <si>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</si>
  <si>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</si>
  <si>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</si>
  <si>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</si>
  <si>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</si>
  <si>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</si>
  <si>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</si>
  <si>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</si>
  <si>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</si>
  <si>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</si>
  <si>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</si>
  <si>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</si>
  <si>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</si>
  <si>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</si>
  <si>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</si>
  <si>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</si>
  <si>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</si>
  <si>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</si>
  <si>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</si>
  <si>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</si>
  <si>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</si>
  <si>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</si>
  <si>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</si>
  <si>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</si>
  <si>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</si>
  <si>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</si>
  <si>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</si>
  <si>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</si>
  <si>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</si>
  <si>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</si>
  <si>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</si>
  <si>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</si>
  <si>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</si>
  <si>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</si>
  <si>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</si>
  <si>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</si>
  <si>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</si>
  <si>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</si>
  <si>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</si>
  <si>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</si>
  <si>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</si>
  <si>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</si>
  <si>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</si>
  <si>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</si>
  <si>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</si>
  <si>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</si>
  <si>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</si>
  <si>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</si>
  <si>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</si>
  <si>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</si>
  <si>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</si>
  <si>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</si>
  <si>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</si>
  <si>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</si>
  <si>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</si>
  <si>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</si>
  <si>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</si>
  <si>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</si>
  <si>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</si>
  <si>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</si>
  <si>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</si>
  <si>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</si>
  <si>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</si>
  <si>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</si>
  <si>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</si>
  <si>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</si>
  <si>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</si>
  <si>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</si>
  <si>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</si>
  <si>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</si>
  <si>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</si>
  <si>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</si>
  <si>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</si>
  <si>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</si>
  <si>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</si>
  <si>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</si>
  <si>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</si>
  <si>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</si>
  <si>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</si>
  <si>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</si>
  <si>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</si>
  <si>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</si>
  <si>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</si>
  <si>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</si>
  <si>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</si>
  <si>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</si>
  <si>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</si>
  <si>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</si>
  <si>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</si>
  <si>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</si>
  <si>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</si>
  <si>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</si>
  <si>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</si>
  <si>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</si>
  <si>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</si>
  <si>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</si>
  <si>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</si>
  <si>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</si>
  <si>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</si>
  <si>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</si>
  <si>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</si>
  <si>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</si>
  <si>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</si>
  <si>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</si>
  <si>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</si>
  <si>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</si>
  <si>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</si>
  <si>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</si>
  <si>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</si>
  <si>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</si>
  <si>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</si>
  <si>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</si>
  <si>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</si>
  <si>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</si>
  <si>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</si>
  <si>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</si>
  <si>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</si>
  <si>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</si>
  <si>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</si>
  <si>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</si>
  <si>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</si>
  <si>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</si>
  <si>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</si>
  <si>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</si>
  <si>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</si>
  <si>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</si>
  <si>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</si>
  <si>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</si>
  <si>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</si>
  <si>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</si>
  <si>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</si>
  <si>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</si>
  <si>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</si>
  <si>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</si>
  <si>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</si>
  <si>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</si>
  <si>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</si>
  <si>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</si>
  <si>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</si>
  <si>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</si>
  <si>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</si>
  <si>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</si>
  <si>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</si>
  <si>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</si>
  <si>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</si>
  <si>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</si>
  <si>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</si>
  <si>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</si>
  <si>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</si>
  <si>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</si>
  <si>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</si>
  <si>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</si>
  <si>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</si>
  <si>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</si>
  <si>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</si>
  <si>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</si>
  <si>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</si>
  <si>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</si>
  <si>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</si>
  <si>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</si>
  <si>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</si>
  <si>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</si>
  <si>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</si>
  <si>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</si>
  <si>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</si>
  <si>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</si>
  <si>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</si>
  <si>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</si>
  <si>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</si>
  <si>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</si>
  <si>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</si>
  <si>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</si>
  <si>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</si>
  <si>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</si>
  <si>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</si>
  <si>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</si>
  <si>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</si>
  <si>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</si>
  <si>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</si>
  <si>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</si>
  <si>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</si>
  <si>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</si>
  <si>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</si>
  <si>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</si>
  <si>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</si>
  <si>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</si>
  <si>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</si>
  <si>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</si>
  <si>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</si>
  <si>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</si>
  <si>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</si>
  <si>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</si>
  <si>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</si>
  <si>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</si>
  <si>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</si>
  <si>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</si>
  <si>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</si>
  <si>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</si>
  <si>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</si>
  <si>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</si>
  <si>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</si>
  <si>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</si>
  <si>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</si>
  <si>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</si>
  <si>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</si>
  <si>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</si>
  <si>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</si>
  <si>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</si>
  <si>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</si>
  <si>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</si>
  <si>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</si>
  <si>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</si>
  <si>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</si>
  <si>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</si>
  <si>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</si>
  <si>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</si>
  <si>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</si>
  <si>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</si>
  <si>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</si>
  <si>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</si>
  <si>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</si>
  <si>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</si>
  <si>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</si>
  <si>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</si>
  <si>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</si>
  <si>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</si>
  <si>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</si>
  <si>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</si>
  <si>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</si>
  <si>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</si>
  <si>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</si>
  <si>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</si>
  <si>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</si>
  <si>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</si>
  <si>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</si>
  <si>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</si>
  <si>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</si>
  <si>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</si>
  <si>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</si>
  <si>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</si>
  <si>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</si>
  <si>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</si>
  <si>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</si>
  <si>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</si>
  <si>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</si>
  <si>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</si>
  <si>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</si>
  <si>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</si>
  <si>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</si>
  <si>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</si>
  <si>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</si>
  <si>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</si>
  <si>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</si>
  <si>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</si>
  <si>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</si>
  <si>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</si>
  <si>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</si>
  <si>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</si>
  <si>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</si>
  <si>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</si>
  <si>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</si>
  <si>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</si>
  <si>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</si>
  <si>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</si>
  <si>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</si>
  <si>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</si>
  <si>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</si>
  <si>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</si>
  <si>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</si>
  <si>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</si>
  <si>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</si>
  <si>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</si>
  <si>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</si>
  <si>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</si>
  <si>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</si>
  <si>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</si>
  <si>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</si>
  <si>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</si>
  <si>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</si>
  <si>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</si>
  <si>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</si>
  <si>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</si>
  <si>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</si>
  <si>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</si>
  <si>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</si>
  <si>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</si>
  <si>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</si>
  <si>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</si>
  <si>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</si>
  <si>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</si>
  <si>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</si>
  <si>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</si>
  <si>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</si>
  <si>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</si>
  <si>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</si>
  <si>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</si>
  <si>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</si>
  <si>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</si>
  <si>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</si>
  <si>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</si>
  <si>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</si>
  <si>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</si>
  <si>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</si>
  <si>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</si>
  <si>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</si>
  <si>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</si>
  <si>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</si>
  <si>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</si>
  <si>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</si>
  <si>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</si>
  <si>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</si>
  <si>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</si>
  <si>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</si>
  <si>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</si>
  <si>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</si>
  <si>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</si>
  <si>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</si>
  <si>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</si>
  <si>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</si>
  <si>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</si>
  <si>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</si>
  <si>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</si>
  <si>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</si>
  <si>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</si>
  <si>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</si>
  <si>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</si>
  <si>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</si>
  <si>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</si>
  <si>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</si>
  <si>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</si>
  <si>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</si>
  <si>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</si>
  <si>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</si>
  <si>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</si>
  <si>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</si>
  <si>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</si>
  <si>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</si>
  <si>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</si>
  <si>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</si>
  <si>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</si>
  <si>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</si>
  <si>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</si>
  <si>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</si>
  <si>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</si>
  <si>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</si>
  <si>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</si>
  <si>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</si>
  <si>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</si>
  <si>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</si>
  <si>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</si>
  <si>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</si>
  <si>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</si>
  <si>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</si>
  <si>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</si>
  <si>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</si>
  <si>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</si>
  <si>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</si>
  <si>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</si>
  <si>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</si>
  <si>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</si>
  <si>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</si>
  <si>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</si>
  <si>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</si>
  <si>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</si>
  <si>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</si>
  <si>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</si>
  <si>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</si>
  <si>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</si>
  <si>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</si>
  <si>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</si>
  <si>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</si>
  <si>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</si>
  <si>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</si>
  <si>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</si>
  <si>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</si>
  <si>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</si>
  <si>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</si>
  <si>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</si>
  <si>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</si>
  <si>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</si>
  <si>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</si>
  <si>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</si>
  <si>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</si>
  <si>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</si>
  <si>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</si>
  <si>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</si>
  <si>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</si>
  <si>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</si>
  <si>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</si>
  <si>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</si>
  <si>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</si>
  <si>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</si>
  <si>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</si>
  <si>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</si>
  <si>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</si>
  <si>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</si>
  <si>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</si>
  <si>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</si>
  <si>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</si>
  <si>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</si>
  <si>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</si>
  <si>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</si>
  <si>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</si>
  <si>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</si>
  <si>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</si>
  <si>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</si>
  <si>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</si>
  <si>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</si>
  <si>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</si>
  <si>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</si>
  <si>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</si>
  <si>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</si>
  <si>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</si>
  <si>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</si>
  <si>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</si>
  <si>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</si>
  <si>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</si>
  <si>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</si>
  <si>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</si>
  <si>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</si>
  <si>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</si>
  <si>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</si>
  <si>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</si>
  <si>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</si>
  <si>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</si>
  <si>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</si>
  <si>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</si>
  <si>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</si>
  <si>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</si>
  <si>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</si>
  <si>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</si>
  <si>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</si>
  <si>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</si>
  <si>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</si>
  <si>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</si>
  <si>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</si>
  <si>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</si>
  <si>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</si>
  <si>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</si>
  <si>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</si>
  <si>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</si>
  <si>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</si>
  <si>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</si>
  <si>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</si>
  <si>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</si>
  <si>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</si>
  <si>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</si>
  <si>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</si>
  <si>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</si>
  <si>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</si>
  <si>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</si>
  <si>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</si>
  <si>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</si>
  <si>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</si>
  <si>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</si>
  <si>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</si>
  <si>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</si>
  <si>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</si>
  <si>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</si>
  <si>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</si>
  <si>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</si>
  <si>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</si>
  <si>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</si>
  <si>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</si>
  <si>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</si>
  <si>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</si>
  <si>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</si>
  <si>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</si>
  <si>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</si>
  <si>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</si>
  <si>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</si>
  <si>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</si>
  <si>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</si>
  <si>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</si>
  <si>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</si>
  <si>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</si>
  <si>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</si>
  <si>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</si>
  <si>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</si>
  <si>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</si>
  <si>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</si>
  <si>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</si>
  <si>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</si>
  <si>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</si>
  <si>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</si>
  <si>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</si>
  <si>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</si>
  <si>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</si>
  <si>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</si>
  <si>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</si>
  <si>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</si>
  <si>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</si>
  <si>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</si>
  <si>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</si>
  <si>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</si>
  <si>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</si>
  <si>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</si>
  <si>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</si>
  <si>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</si>
  <si>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</si>
  <si>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</si>
  <si>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</si>
  <si>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</si>
  <si>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</si>
  <si>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</si>
  <si>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</si>
  <si>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</si>
  <si>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</si>
  <si>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</si>
  <si>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</si>
  <si>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</si>
  <si>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</si>
  <si>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</si>
  <si>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</si>
  <si>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</si>
  <si>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</si>
  <si>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</si>
  <si>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</si>
  <si>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</si>
  <si>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</si>
  <si>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</si>
  <si>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</si>
  <si>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</si>
  <si>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</si>
  <si>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</si>
  <si>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</si>
  <si>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</si>
  <si>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</si>
  <si>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</si>
  <si>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</si>
  <si>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</si>
  <si>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</si>
  <si>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</si>
  <si>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</si>
  <si>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</si>
  <si>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</si>
  <si>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</si>
  <si>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</si>
  <si>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</si>
  <si>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</si>
  <si>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</si>
  <si>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</si>
  <si>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</si>
  <si>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</si>
  <si>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</si>
  <si>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</si>
  <si>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</si>
  <si>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</si>
  <si>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</si>
  <si>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</si>
  <si>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</si>
  <si>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</si>
  <si>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</si>
  <si>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</si>
  <si>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</si>
  <si>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</si>
  <si>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</si>
  <si>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</si>
  <si>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</si>
  <si>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</si>
  <si>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</si>
  <si>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</si>
  <si>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</si>
  <si>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</si>
  <si>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</si>
  <si>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</si>
  <si>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</si>
  <si>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</si>
  <si>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</si>
  <si>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</si>
  <si>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</si>
  <si>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</si>
  <si>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</si>
  <si>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</si>
  <si>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</si>
  <si>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</si>
  <si>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</si>
  <si>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</si>
  <si>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</si>
  <si>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</si>
  <si>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</si>
  <si>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</si>
  <si>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</si>
  <si>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</si>
  <si>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</si>
  <si>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</si>
  <si>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</si>
  <si>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</si>
  <si>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</si>
  <si>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</si>
  <si>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</si>
  <si>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</si>
  <si>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</si>
  <si>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</si>
  <si>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</si>
  <si>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</si>
  <si>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</si>
  <si>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</si>
  <si>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</si>
  <si>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</si>
  <si>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</si>
  <si>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</si>
  <si>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</si>
  <si>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</si>
  <si>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</si>
  <si>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</si>
  <si>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</si>
  <si>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</si>
  <si>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</si>
  <si>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</si>
  <si>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</si>
  <si>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</si>
  <si>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</si>
  <si>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</si>
  <si>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</si>
  <si>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</si>
  <si>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</si>
  <si>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</si>
  <si>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</si>
  <si>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</si>
  <si>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</si>
  <si>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</si>
  <si>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</si>
  <si>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</si>
  <si>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</si>
  <si>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</si>
  <si>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</si>
  <si>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</si>
  <si>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</si>
  <si>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</si>
  <si>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</si>
  <si>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</si>
  <si>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</si>
  <si>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</si>
  <si>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</si>
  <si>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</si>
  <si>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</si>
  <si>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</si>
  <si>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</si>
  <si>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</si>
  <si>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</si>
  <si>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</si>
  <si>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</si>
  <si>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</si>
  <si>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</si>
  <si>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</si>
  <si>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</si>
  <si>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</si>
  <si>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</si>
  <si>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</si>
  <si>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</si>
  <si>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</si>
  <si>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</si>
  <si>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</si>
  <si>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</si>
  <si>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</si>
  <si>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</si>
  <si>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</si>
  <si>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</si>
  <si>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</si>
  <si>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</si>
  <si>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</si>
  <si>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</si>
  <si>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</si>
  <si>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</si>
  <si>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</si>
  <si>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</si>
  <si>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</si>
  <si>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</si>
  <si>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</si>
  <si>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</si>
  <si>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</si>
  <si>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</si>
  <si>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</si>
  <si>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</si>
  <si>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</si>
  <si>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</si>
  <si>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</si>
  <si>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</si>
  <si>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</si>
  <si>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</si>
  <si>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</si>
  <si>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</si>
  <si>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</si>
  <si>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</si>
  <si>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</si>
  <si>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</si>
  <si>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</si>
  <si>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</si>
  <si>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</si>
  <si>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</si>
  <si>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</si>
  <si>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</si>
  <si>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</si>
  <si>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</si>
  <si>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</si>
  <si>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</si>
  <si>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</si>
  <si>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</si>
  <si>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</si>
  <si>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</si>
  <si>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</si>
  <si>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</si>
  <si>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</si>
  <si>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</si>
  <si>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</si>
  <si>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</si>
  <si>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</si>
  <si>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</si>
  <si>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</si>
  <si>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</si>
  <si>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</si>
  <si>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</si>
  <si>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</si>
  <si>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</si>
  <si>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</si>
  <si>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</si>
  <si>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</si>
  <si>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</si>
  <si>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</si>
  <si>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</si>
  <si>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</si>
  <si>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</si>
  <si>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</si>
  <si>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</si>
  <si>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</si>
  <si>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</si>
  <si>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</si>
  <si>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</si>
  <si>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</si>
  <si>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</si>
  <si>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</si>
  <si>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</si>
  <si>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</si>
  <si>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</si>
  <si>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</si>
  <si>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</si>
  <si>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</si>
  <si>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</si>
  <si>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</si>
  <si>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</si>
  <si>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</si>
  <si>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</si>
  <si>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</si>
  <si>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</si>
  <si>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</si>
  <si>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</si>
  <si>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</si>
  <si>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</si>
  <si>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</si>
  <si>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</si>
  <si>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</si>
  <si>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</si>
  <si>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</si>
  <si>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</si>
  <si>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</si>
  <si>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</si>
  <si>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</si>
  <si>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</si>
  <si>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</si>
  <si>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</si>
  <si>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</si>
  <si>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</si>
  <si>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</si>
  <si>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</si>
  <si>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</si>
  <si>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</si>
  <si>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</si>
  <si>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</si>
  <si>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</si>
  <si>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</si>
  <si>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</si>
  <si>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</si>
  <si>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</si>
  <si>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</si>
  <si>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</si>
  <si>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</si>
  <si>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</si>
  <si>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</si>
  <si>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</si>
  <si>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</si>
  <si>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</si>
  <si>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</si>
  <si>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</si>
  <si>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</si>
  <si>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</si>
  <si>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</si>
  <si>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</si>
  <si>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</si>
  <si>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</si>
  <si>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</si>
  <si>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</si>
  <si>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</si>
  <si>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</si>
  <si>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</si>
  <si>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</si>
  <si>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</si>
  <si>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</si>
  <si>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</si>
  <si>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</si>
  <si>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</si>
  <si>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</si>
  <si>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</si>
  <si>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</si>
  <si>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</si>
  <si>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</si>
  <si>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</si>
  <si>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</si>
  <si>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</si>
  <si>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</si>
  <si>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</si>
  <si>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</si>
  <si>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</si>
  <si>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</si>
  <si>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</si>
  <si>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</si>
  <si>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</si>
  <si>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</si>
  <si>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</si>
  <si>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</si>
  <si>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</si>
  <si>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</si>
  <si>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</si>
  <si>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</si>
  <si>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</si>
  <si>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</si>
  <si>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</si>
  <si>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</si>
  <si>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</si>
  <si>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</si>
  <si>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</si>
  <si>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</si>
  <si>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</si>
  <si>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</si>
  <si>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</si>
  <si>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</si>
  <si>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</si>
  <si>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</si>
  <si>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</si>
  <si>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</si>
  <si>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</si>
  <si>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</si>
  <si>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</si>
  <si>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</si>
  <si>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</si>
  <si>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</si>
  <si>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</si>
  <si>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</si>
  <si>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</si>
  <si>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</si>
  <si>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</si>
  <si>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</si>
  <si>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</si>
  <si>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</si>
  <si>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</si>
  <si>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</si>
  <si>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</si>
  <si>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</si>
  <si>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</si>
  <si>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</si>
  <si>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</si>
  <si>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</si>
  <si>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</si>
  <si>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</si>
  <si>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</si>
  <si>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</si>
  <si>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</si>
  <si>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</si>
  <si>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</si>
  <si>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</si>
  <si>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</si>
  <si>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</si>
  <si>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</si>
  <si>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</si>
  <si>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</si>
  <si>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</si>
  <si>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</si>
  <si>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</si>
  <si>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</si>
  <si>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</si>
  <si>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</si>
  <si>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</si>
  <si>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</si>
  <si>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</si>
  <si>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</si>
  <si>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</si>
  <si>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</si>
  <si>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</si>
  <si>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</si>
  <si>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</si>
  <si>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</si>
  <si>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</si>
  <si>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</si>
  <si>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</si>
  <si>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</si>
  <si>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</si>
  <si>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</si>
  <si>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</si>
  <si>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</si>
  <si>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</si>
  <si>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</si>
  <si>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</si>
  <si>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</si>
  <si>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</si>
  <si>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</si>
  <si>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</si>
  <si>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</si>
  <si>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</si>
  <si>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</si>
  <si>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</si>
  <si>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</si>
  <si>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</si>
  <si>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</si>
  <si>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</si>
  <si>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</si>
  <si>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</si>
  <si>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</si>
  <si>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</si>
  <si>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</si>
  <si>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</si>
  <si>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</si>
  <si>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</si>
  <si>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</si>
  <si>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</si>
  <si>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</si>
  <si>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</si>
  <si>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</si>
  <si>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</si>
  <si>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</si>
  <si>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</si>
  <si>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</si>
  <si>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</si>
  <si>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</si>
  <si>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</si>
  <si>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</si>
  <si>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</si>
  <si>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</si>
  <si>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</si>
  <si>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</si>
  <si>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</si>
  <si>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</si>
  <si>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</si>
  <si>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</si>
  <si>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</si>
  <si>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</si>
  <si>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</si>
  <si>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</si>
  <si>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</si>
  <si>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</si>
  <si>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</si>
  <si>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</si>
  <si>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</si>
  <si>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</si>
  <si>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</si>
  <si>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</si>
  <si>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</si>
  <si>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</si>
  <si>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</si>
  <si>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</si>
  <si>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</si>
  <si>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</si>
  <si>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</si>
  <si>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</si>
  <si>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</si>
  <si>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</si>
  <si>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</si>
  <si>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</si>
  <si>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</si>
  <si>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</si>
  <si>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</si>
  <si>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</si>
  <si>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</si>
  <si>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</si>
  <si>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</si>
  <si>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</si>
  <si>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</si>
  <si>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</si>
  <si>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</si>
  <si>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</si>
  <si>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</si>
  <si>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</si>
  <si>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</si>
  <si>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</si>
  <si>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</si>
  <si>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</si>
  <si>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</si>
  <si>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</si>
  <si>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</si>
  <si>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</si>
  <si>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</si>
  <si>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</si>
  <si>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</si>
  <si>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</si>
  <si>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</si>
  <si>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</si>
  <si>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</si>
  <si>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</si>
  <si>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</si>
  <si>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</si>
  <si>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</si>
  <si>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</si>
  <si>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</si>
  <si>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</si>
  <si>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</si>
  <si>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</si>
  <si>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</si>
  <si>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</si>
  <si>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</si>
  <si>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</si>
  <si>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</si>
  <si>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</si>
  <si>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</si>
  <si>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</si>
  <si>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</si>
  <si>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</si>
  <si>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</si>
  <si>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</si>
  <si>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</si>
  <si>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</si>
  <si>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</si>
  <si>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</si>
  <si>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</si>
  <si>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</si>
  <si>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</si>
  <si>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</si>
  <si>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</si>
  <si>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</si>
  <si>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</si>
  <si>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</si>
  <si>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</si>
  <si>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</si>
  <si>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</si>
  <si>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</si>
  <si>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</si>
  <si>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</si>
  <si>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</si>
  <si>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</si>
  <si>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</si>
  <si>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</si>
  <si>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</si>
  <si>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</si>
  <si>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</si>
  <si>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</si>
  <si>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</si>
  <si>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</si>
  <si>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</si>
  <si>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</si>
  <si>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</si>
  <si>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</si>
  <si>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</si>
  <si>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</si>
  <si>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</si>
  <si>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</si>
  <si>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</si>
  <si>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</si>
  <si>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</si>
  <si>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</si>
  <si>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</si>
  <si>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</si>
  <si>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</si>
  <si>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</si>
  <si>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</si>
  <si>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</si>
  <si>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</si>
  <si>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</si>
  <si>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</si>
  <si>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</si>
  <si>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</si>
  <si>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</si>
  <si>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</si>
  <si>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</si>
  <si>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</si>
  <si>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</si>
  <si>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</si>
  <si>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</si>
  <si>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</si>
  <si>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</si>
  <si>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</si>
  <si>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</si>
  <si>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</si>
  <si>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</si>
  <si>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</si>
  <si>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</si>
  <si>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</si>
  <si>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</si>
  <si>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</si>
  <si>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</si>
  <si>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</si>
  <si>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</si>
  <si>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</si>
  <si>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</si>
  <si>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</si>
  <si>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</si>
  <si>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</si>
  <si>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</si>
  <si>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</si>
  <si>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</si>
  <si>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</si>
  <si>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</si>
  <si>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</si>
  <si>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</si>
  <si>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</si>
  <si>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</si>
  <si>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</si>
  <si>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</si>
  <si>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</si>
  <si>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</si>
  <si>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</si>
  <si>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</si>
  <si>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</si>
  <si>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</si>
  <si>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</si>
  <si>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</si>
  <si>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</si>
  <si>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</si>
  <si>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</si>
  <si>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</si>
  <si>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</si>
  <si>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</si>
  <si>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</si>
  <si>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</si>
  <si>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</si>
  <si>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</si>
  <si>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</si>
  <si>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</si>
  <si>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</si>
  <si>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</si>
  <si>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</si>
  <si>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</si>
  <si>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</si>
  <si>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</si>
  <si>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</si>
  <si>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</si>
  <si>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</si>
  <si>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</si>
  <si>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</si>
  <si>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</si>
  <si>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</si>
  <si>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</si>
  <si>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</si>
  <si>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</si>
  <si>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</si>
  <si>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</si>
  <si>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</si>
  <si>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</si>
  <si>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</si>
  <si>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</si>
  <si>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</si>
  <si>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</si>
  <si>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</si>
  <si>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</si>
  <si>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</si>
  <si>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</si>
  <si>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</si>
  <si>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</si>
  <si>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</si>
  <si>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</si>
  <si>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</si>
  <si>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</si>
  <si>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</si>
  <si>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</si>
  <si>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</si>
  <si>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</si>
  <si>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</si>
  <si>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</si>
  <si>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</si>
  <si>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</si>
  <si>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</si>
  <si>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</si>
  <si>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</si>
  <si>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</si>
  <si>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</si>
  <si>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</si>
  <si>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</si>
  <si>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</si>
  <si>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</si>
  <si>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</si>
  <si>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</si>
  <si>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</si>
  <si>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</si>
  <si>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</si>
  <si>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</si>
  <si>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</si>
  <si>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</si>
  <si>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</si>
  <si>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</si>
  <si>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</si>
  <si>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</si>
  <si>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</si>
  <si>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</si>
  <si>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</si>
  <si>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</si>
  <si>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</si>
  <si>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</si>
  <si>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</si>
  <si>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</si>
  <si>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</si>
  <si>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</si>
  <si>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</si>
  <si>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</si>
  <si>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</si>
  <si>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</si>
  <si>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</si>
  <si>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</si>
  <si>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</si>
  <si>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</si>
  <si>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</si>
  <si>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</si>
  <si>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</si>
  <si>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</si>
  <si>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</si>
  <si>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</si>
  <si>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</si>
  <si>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</si>
  <si>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</si>
  <si>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</si>
  <si>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</si>
  <si>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</si>
  <si>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</si>
  <si>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</si>
  <si>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</si>
  <si>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</si>
  <si>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</si>
  <si>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</si>
  <si>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</si>
  <si>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</si>
  <si>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</si>
  <si>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</si>
  <si>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</si>
  <si>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</si>
  <si>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</si>
  <si>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</si>
  <si>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</si>
  <si>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</si>
  <si>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</si>
  <si>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</si>
  <si>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</si>
  <si>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</si>
  <si>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</si>
  <si>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</si>
  <si>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</si>
  <si>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</si>
  <si>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</si>
  <si>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</si>
  <si>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</si>
  <si>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</si>
  <si>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</si>
  <si>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</si>
  <si>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</si>
  <si>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</si>
  <si>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</si>
  <si>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</si>
  <si>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</si>
  <si>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</si>
  <si>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</si>
  <si>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</si>
  <si>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</si>
  <si>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</si>
  <si>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</si>
  <si>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</si>
  <si>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</si>
  <si>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</si>
  <si>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</si>
  <si>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</si>
  <si>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</si>
  <si>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</si>
  <si>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</si>
  <si>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</si>
  <si>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</si>
  <si>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</si>
  <si>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</si>
  <si>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</si>
  <si>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</si>
  <si>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</si>
  <si>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</si>
  <si>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</si>
  <si>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</si>
  <si>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</si>
  <si>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</si>
  <si>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</si>
  <si>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</si>
  <si>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</si>
  <si>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</si>
  <si>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</si>
  <si>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</si>
  <si>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</si>
  <si>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</si>
  <si>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</si>
  <si>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</si>
  <si>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</si>
  <si>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</si>
  <si>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</si>
  <si>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</si>
  <si>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</si>
  <si>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</si>
  <si>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</si>
  <si>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</si>
  <si>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</si>
  <si>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</si>
  <si>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</si>
  <si>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</si>
  <si>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</si>
  <si>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</si>
  <si>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</si>
  <si>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</si>
  <si>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</si>
  <si>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</si>
  <si>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</si>
  <si>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</si>
  <si>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</si>
  <si>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</si>
  <si>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</si>
  <si>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</si>
  <si>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</si>
  <si>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</si>
  <si>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</si>
  <si>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</si>
  <si>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</si>
  <si>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</si>
  <si>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</si>
  <si>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</si>
  <si>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</si>
  <si>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</si>
  <si>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</si>
  <si>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</si>
  <si>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</si>
  <si>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</si>
  <si>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</si>
  <si>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</si>
  <si>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</si>
  <si>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</si>
  <si>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</si>
  <si>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</si>
  <si>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</si>
  <si>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</si>
  <si>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</si>
  <si>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</si>
  <si>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</si>
  <si>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</si>
  <si>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</si>
  <si>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</si>
  <si>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</si>
  <si>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</si>
  <si>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</si>
  <si>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</si>
  <si>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</si>
  <si>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</si>
  <si>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</si>
  <si>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</si>
  <si>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</si>
  <si>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</si>
  <si>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</si>
  <si>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</si>
  <si>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</si>
  <si>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</si>
  <si>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</si>
  <si>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</si>
  <si>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</si>
  <si>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</si>
  <si>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</si>
  <si>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</si>
  <si>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</si>
  <si>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</si>
  <si>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</si>
  <si>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</si>
  <si>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</si>
  <si>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</si>
  <si>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</si>
  <si>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</si>
  <si>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</si>
  <si>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</si>
  <si>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</si>
  <si>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</si>
  <si>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</si>
  <si>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</si>
  <si>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</si>
  <si>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</si>
  <si>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</si>
  <si>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</si>
  <si>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</si>
  <si>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</si>
  <si>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</si>
  <si>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</si>
  <si>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</si>
  <si>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</si>
  <si>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</si>
  <si>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</si>
  <si>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</si>
  <si>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</si>
  <si>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</si>
  <si>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</si>
  <si>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</si>
  <si>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</si>
  <si>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</si>
  <si>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</si>
  <si>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</si>
  <si>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</si>
  <si>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</si>
  <si>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</si>
  <si>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</si>
  <si>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</si>
  <si>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</si>
  <si>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</si>
  <si>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</si>
  <si>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</si>
  <si>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</si>
  <si>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</si>
  <si>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</si>
  <si>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</si>
  <si>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</si>
  <si>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</si>
  <si>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</si>
  <si>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</si>
  <si>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</si>
  <si>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</si>
  <si>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</si>
  <si>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</si>
  <si>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</si>
  <si>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</si>
  <si>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</si>
  <si>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</si>
  <si>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</si>
  <si>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</si>
  <si>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</si>
  <si>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</si>
  <si>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</si>
  <si>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</si>
  <si>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</si>
  <si>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</si>
  <si>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</si>
  <si>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</si>
  <si>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</si>
  <si>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</si>
  <si>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</si>
  <si>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</si>
  <si>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</si>
  <si>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</si>
  <si>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</si>
  <si>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</si>
  <si>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</si>
  <si>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</si>
  <si>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</si>
  <si>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</si>
  <si>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</si>
  <si>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</si>
  <si>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</si>
  <si>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</si>
  <si>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</si>
  <si>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</si>
  <si>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</si>
  <si>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</si>
  <si>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</si>
  <si>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</si>
  <si>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</si>
  <si>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</si>
  <si>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</si>
  <si>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</si>
  <si>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</si>
  <si>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</si>
  <si>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</si>
  <si>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</si>
  <si>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</si>
  <si>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</si>
  <si>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</si>
  <si>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</si>
  <si>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</si>
  <si>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</si>
  <si>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</si>
  <si>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</si>
  <si>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</si>
  <si>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</si>
  <si>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</si>
  <si>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</si>
  <si>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</si>
  <si>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</si>
  <si>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</si>
  <si>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</si>
  <si>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</si>
  <si>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</si>
  <si>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</si>
  <si>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</si>
  <si>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</si>
  <si>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</si>
  <si>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</si>
  <si>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</si>
  <si>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</si>
  <si>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</si>
  <si>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</si>
  <si>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</si>
  <si>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</si>
  <si>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</si>
  <si>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</si>
  <si>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</si>
  <si>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</si>
  <si>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</si>
  <si>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</si>
  <si>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</si>
  <si>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</si>
  <si>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</si>
  <si>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</si>
  <si>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</si>
  <si>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</si>
  <si>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</si>
  <si>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</si>
  <si>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</si>
  <si>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</si>
  <si>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</si>
  <si>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</si>
  <si>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</si>
  <si>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</si>
  <si>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</si>
  <si>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</si>
  <si>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</si>
  <si>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</si>
  <si>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</si>
  <si>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</si>
  <si>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</si>
  <si>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</si>
  <si>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</si>
  <si>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</si>
  <si>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</si>
  <si>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</si>
  <si>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</si>
  <si>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</si>
  <si>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</si>
  <si>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</si>
  <si>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</si>
  <si>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</si>
  <si>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</si>
  <si>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</si>
  <si>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</si>
  <si>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</si>
  <si>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</si>
  <si>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</si>
  <si>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</si>
  <si>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</si>
  <si>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</si>
  <si>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</si>
  <si>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</si>
  <si>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</si>
  <si>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</si>
  <si>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</si>
  <si>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</si>
  <si>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</si>
  <si>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</si>
  <si>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</si>
  <si>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</si>
  <si>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</si>
  <si>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</si>
  <si>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</si>
  <si>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</si>
  <si>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</si>
  <si>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</si>
  <si>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</si>
  <si>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</si>
  <si>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</si>
  <si>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</si>
  <si>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</si>
  <si>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</si>
  <si>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</si>
  <si>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</si>
  <si>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</si>
  <si>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</si>
  <si>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</si>
  <si>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</si>
  <si>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</si>
  <si>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</si>
  <si>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</si>
  <si>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</si>
  <si>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</si>
  <si>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</si>
  <si>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</si>
  <si>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</si>
  <si>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</si>
  <si>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</si>
  <si>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</si>
  <si>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</si>
  <si>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</si>
  <si>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</si>
  <si>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</si>
  <si>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</si>
  <si>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</si>
  <si>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</si>
  <si>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</si>
  <si>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</si>
  <si>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</si>
  <si>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</si>
  <si>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</si>
  <si>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</si>
  <si>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</si>
  <si>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</si>
  <si>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</si>
  <si>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</si>
  <si>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</si>
  <si>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</si>
  <si>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</si>
  <si>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</si>
  <si>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</si>
  <si>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</si>
  <si>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</si>
  <si>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</si>
  <si>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</si>
  <si>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</si>
  <si>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</si>
  <si>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</si>
  <si>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</si>
  <si>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</si>
  <si>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</si>
  <si>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</si>
  <si>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</si>
  <si>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</si>
  <si>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</si>
  <si>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</si>
  <si>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</si>
  <si>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</si>
  <si>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</si>
  <si>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</si>
  <si>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</si>
  <si>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</si>
  <si>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</si>
  <si>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</si>
  <si>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</si>
  <si>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</si>
  <si>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</si>
  <si>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</si>
  <si>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</si>
  <si>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</si>
  <si>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</si>
  <si>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</si>
  <si>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</si>
  <si>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</si>
  <si>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</si>
  <si>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</si>
  <si>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</si>
  <si>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</si>
  <si>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</si>
  <si>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</si>
  <si>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</si>
  <si>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</si>
  <si>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</si>
  <si>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</si>
  <si>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</si>
  <si>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</si>
  <si>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</si>
  <si>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</si>
  <si>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</si>
  <si>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</si>
  <si>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</si>
  <si>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</si>
  <si>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</si>
  <si>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</si>
  <si>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</si>
  <si>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</si>
  <si>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</si>
  <si>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</si>
  <si>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</si>
  <si>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</si>
  <si>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</si>
  <si>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</si>
  <si>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</si>
  <si>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</si>
  <si>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</si>
  <si>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</si>
  <si>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</si>
  <si>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</si>
  <si>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</si>
  <si>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</si>
  <si>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</si>
  <si>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</si>
  <si>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</si>
  <si>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</si>
  <si>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</si>
  <si>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</si>
  <si>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</si>
  <si>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</si>
  <si>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</si>
  <si>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</si>
  <si>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</si>
  <si>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</si>
  <si>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</si>
  <si>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</si>
  <si>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</si>
  <si>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</si>
  <si>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</si>
  <si>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</si>
  <si>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</si>
  <si>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</si>
  <si>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</si>
  <si>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</si>
  <si>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</si>
  <si>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</si>
  <si>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</si>
  <si>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</si>
  <si>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</si>
  <si>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</si>
  <si>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</si>
  <si>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</si>
  <si>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</si>
  <si>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</si>
  <si>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</si>
  <si>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</si>
  <si>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</si>
  <si>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</si>
  <si>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</si>
  <si>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</si>
  <si>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</si>
  <si>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</si>
  <si>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</si>
  <si>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</si>
  <si>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</si>
  <si>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</si>
  <si>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</si>
  <si>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</si>
  <si>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</si>
  <si>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</si>
  <si>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</si>
  <si>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</si>
  <si>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</si>
  <si>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</si>
  <si>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</si>
  <si>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</si>
  <si>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</si>
  <si>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</si>
  <si>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</si>
  <si>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</si>
  <si>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</si>
  <si>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</si>
  <si>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</si>
  <si>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</si>
  <si>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</si>
  <si>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</si>
  <si>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</si>
  <si>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</si>
  <si>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</si>
  <si>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</si>
  <si>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</si>
  <si>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</si>
  <si>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</si>
  <si>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</si>
  <si>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</si>
  <si>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</si>
  <si>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</si>
  <si>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</si>
  <si>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</si>
  <si>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</si>
  <si>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</si>
  <si>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</si>
  <si>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</si>
  <si>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</si>
  <si>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</si>
  <si>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</si>
  <si>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</si>
  <si>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</si>
  <si>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</si>
  <si>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</si>
  <si>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</si>
  <si>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</si>
  <si>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</si>
  <si>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</si>
  <si>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</si>
  <si>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</si>
  <si>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</si>
  <si>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</si>
  <si>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</si>
  <si>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</si>
  <si>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</si>
  <si>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</si>
  <si>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</si>
  <si>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</si>
  <si>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</si>
  <si>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</si>
  <si>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</si>
  <si>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</si>
  <si>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</si>
  <si>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</si>
  <si>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</si>
  <si>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</si>
  <si>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</si>
  <si>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</si>
  <si>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</si>
  <si>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</si>
  <si>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</si>
  <si>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</si>
  <si>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</si>
  <si>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</si>
  <si>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</si>
  <si>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</si>
  <si>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</si>
  <si>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</si>
  <si>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</si>
  <si>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</si>
  <si>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</si>
  <si>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</si>
  <si>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</si>
  <si>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</si>
  <si>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</si>
  <si>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</si>
  <si>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</si>
  <si>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</si>
  <si>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</si>
  <si>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</si>
  <si>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</si>
  <si>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</si>
  <si>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</si>
  <si>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</si>
  <si>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</si>
  <si>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</si>
  <si>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</si>
  <si>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</si>
  <si>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</si>
  <si>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</si>
  <si>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</si>
  <si>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</si>
  <si>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</si>
  <si>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</si>
  <si>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</si>
  <si>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</si>
  <si>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</si>
  <si>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</si>
  <si>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</si>
  <si>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</si>
  <si>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</si>
  <si>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</si>
  <si>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</si>
  <si>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</si>
  <si>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</si>
  <si>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</si>
  <si>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</si>
  <si>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</si>
  <si>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</si>
  <si>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</si>
  <si>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</si>
  <si>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</si>
  <si>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</si>
  <si>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</si>
  <si>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</si>
  <si>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</si>
  <si>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</si>
  <si>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</si>
  <si>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</si>
  <si>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</si>
  <si>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</si>
  <si>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</si>
  <si>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</si>
  <si>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</si>
  <si>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</si>
  <si>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</si>
  <si>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</si>
  <si>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</si>
  <si>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</si>
  <si>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</si>
  <si>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</si>
  <si>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</si>
  <si>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</si>
  <si>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</si>
  <si>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</si>
  <si>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</si>
  <si>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</si>
  <si>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</si>
  <si>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</si>
  <si>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</si>
  <si>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</si>
  <si>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</si>
  <si>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</si>
  <si>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</si>
  <si>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</si>
  <si>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</si>
  <si>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</si>
  <si>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</si>
  <si>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</si>
  <si>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</si>
  <si>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</si>
  <si>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</si>
  <si>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</si>
  <si>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</si>
  <si>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</si>
  <si>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</si>
  <si>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</si>
  <si>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</si>
  <si>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</si>
  <si>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</si>
  <si>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</si>
  <si>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</si>
  <si>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</si>
  <si>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</si>
  <si>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</si>
  <si>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</si>
  <si>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</si>
  <si>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</si>
  <si>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</si>
  <si>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</si>
  <si>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</si>
  <si>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</si>
  <si>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</si>
  <si>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</si>
  <si>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</si>
  <si>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</si>
  <si>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</si>
  <si>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</si>
  <si>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</si>
  <si>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</si>
  <si>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</si>
  <si>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</si>
  <si>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</si>
  <si>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</si>
  <si>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</si>
  <si>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</si>
  <si>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</si>
  <si>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</si>
  <si>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</si>
  <si>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</si>
  <si>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</si>
  <si>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</si>
  <si>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</si>
  <si>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</si>
  <si>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</si>
  <si>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</si>
  <si>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</si>
  <si>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</si>
  <si>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</si>
  <si>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</si>
  <si>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</si>
  <si>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</si>
  <si>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</si>
  <si>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</si>
  <si>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</si>
  <si>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</si>
  <si>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</si>
  <si>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</si>
  <si>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</si>
  <si>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</si>
  <si>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</si>
  <si>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</si>
  <si>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</si>
  <si>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</si>
  <si>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</si>
  <si>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</si>
  <si>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</si>
  <si>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</si>
  <si>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</si>
  <si>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</si>
  <si>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</si>
  <si>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</si>
  <si>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</si>
  <si>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</si>
  <si>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</si>
  <si>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</si>
  <si>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</si>
  <si>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</si>
  <si>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</si>
  <si>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</si>
  <si>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</si>
  <si>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</si>
  <si>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</si>
  <si>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</si>
  <si>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</si>
  <si>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</si>
  <si>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</si>
  <si>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</si>
  <si>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</si>
  <si>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</si>
  <si>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</si>
  <si>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</si>
  <si>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</si>
  <si>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</si>
  <si>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</si>
  <si>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</si>
  <si>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</si>
  <si>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</si>
  <si>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</si>
  <si>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</si>
  <si>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</si>
  <si>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</si>
  <si>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</si>
  <si>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</si>
  <si>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</si>
  <si>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</si>
  <si>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</si>
  <si>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</si>
  <si>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</si>
  <si>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</si>
  <si>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</si>
  <si>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</si>
  <si>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</si>
  <si>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</si>
  <si>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</si>
  <si>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</si>
  <si>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</si>
  <si>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</si>
  <si>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</si>
  <si>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</si>
  <si>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</si>
  <si>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</si>
  <si>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</si>
  <si>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</si>
  <si>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</si>
  <si>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</si>
  <si>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</si>
  <si>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</si>
  <si>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</si>
  <si>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</si>
  <si>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</si>
  <si>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</si>
  <si>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</si>
  <si>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</si>
  <si>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</si>
  <si>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</si>
  <si>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</si>
  <si>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</si>
  <si>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</si>
  <si>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</si>
  <si>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</si>
  <si>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</si>
  <si>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</si>
  <si>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</si>
  <si>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</si>
  <si>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</si>
  <si>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</si>
  <si>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</si>
  <si>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</si>
  <si>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</si>
  <si>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</si>
  <si>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</si>
  <si>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</si>
  <si>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</si>
  <si>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</si>
  <si>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</si>
  <si>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</si>
  <si>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</si>
  <si>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</si>
  <si>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</si>
  <si>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</si>
  <si>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</si>
  <si>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</si>
  <si>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</si>
  <si>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</si>
  <si>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</si>
  <si>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</si>
  <si>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</si>
  <si>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</si>
  <si>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</si>
  <si>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</si>
  <si>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</si>
  <si>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</si>
  <si>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</si>
  <si>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</si>
  <si>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</si>
  <si>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</si>
  <si>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</si>
  <si>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</si>
  <si>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</si>
  <si>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</si>
  <si>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</si>
  <si>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</si>
  <si>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</si>
  <si>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</si>
  <si>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</si>
  <si>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</si>
  <si>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</si>
  <si>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</si>
  <si>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</si>
  <si>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</si>
  <si>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</si>
  <si>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</si>
  <si>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</si>
  <si>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</si>
  <si>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</si>
  <si>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</si>
  <si>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</si>
  <si>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</si>
  <si>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</si>
  <si>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</si>
  <si>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</si>
  <si>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</si>
  <si>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</si>
  <si>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</si>
  <si>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</si>
  <si>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</si>
  <si>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</si>
  <si>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</si>
  <si>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</si>
  <si>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</si>
  <si>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</si>
  <si>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</si>
  <si>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</si>
  <si>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</si>
  <si>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</si>
  <si>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</si>
  <si>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</si>
  <si>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</si>
  <si>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</si>
  <si>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</si>
  <si>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</si>
  <si>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</si>
  <si>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</si>
  <si>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</si>
  <si>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</si>
  <si>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</si>
  <si>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</si>
  <si>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</si>
  <si>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</si>
  <si>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</si>
  <si>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</si>
  <si>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</si>
  <si>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</si>
  <si>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</si>
  <si>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</si>
  <si>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</si>
  <si>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</si>
  <si>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</si>
  <si>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</si>
  <si>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</si>
  <si>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</si>
  <si>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</si>
  <si>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</si>
  <si>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</si>
  <si>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</si>
  <si>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</si>
  <si>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</si>
  <si>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</si>
  <si>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</si>
  <si>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</si>
  <si>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</si>
  <si>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</si>
  <si>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</si>
  <si>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</si>
  <si>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</si>
  <si>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</si>
  <si>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</si>
  <si>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</si>
  <si>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</si>
  <si>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</si>
  <si>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</si>
  <si>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</si>
  <si>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</si>
  <si>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</si>
  <si>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</si>
  <si>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</si>
  <si>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</si>
  <si>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</si>
  <si>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</si>
  <si>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</si>
  <si>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</si>
  <si>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</si>
  <si>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</si>
  <si>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</si>
  <si>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</si>
  <si>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</si>
  <si>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</si>
  <si>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</si>
  <si>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</si>
  <si>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</si>
  <si>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</si>
  <si>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</si>
  <si>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</si>
  <si>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</si>
  <si>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</si>
  <si>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</si>
  <si>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</si>
  <si>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</si>
  <si>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</si>
  <si>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</si>
  <si>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</si>
  <si>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</si>
  <si>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</si>
  <si>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</si>
  <si>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</si>
  <si>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</si>
  <si>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</si>
  <si>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</si>
  <si>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</si>
  <si>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</si>
  <si>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</si>
  <si>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</si>
  <si>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</si>
  <si>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</si>
  <si>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</si>
  <si>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</si>
  <si>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</si>
  <si>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</si>
  <si>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</si>
  <si>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</si>
  <si>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</si>
  <si>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</si>
  <si>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</si>
  <si>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</si>
  <si>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</si>
  <si>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</si>
  <si>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</si>
  <si>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</si>
  <si>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</si>
  <si>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</si>
  <si>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</si>
  <si>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</si>
  <si>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</si>
  <si>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</si>
  <si>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</si>
  <si>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</si>
  <si>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</si>
  <si>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</si>
  <si>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</si>
  <si>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</si>
  <si>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</si>
  <si>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</si>
  <si>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</si>
  <si>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</si>
  <si>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</si>
  <si>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</si>
  <si>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</si>
  <si>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</si>
  <si>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</si>
  <si>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</si>
  <si>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</si>
  <si>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</si>
  <si>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</si>
  <si>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</si>
  <si>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</si>
  <si>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</si>
  <si>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</si>
  <si>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</si>
  <si>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</si>
  <si>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</si>
  <si>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</si>
  <si>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</si>
  <si>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</si>
  <si>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</si>
  <si>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</si>
  <si>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</si>
  <si>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</si>
  <si>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</si>
  <si>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</si>
  <si>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</si>
  <si>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</si>
  <si>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</si>
  <si>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</si>
  <si>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</si>
  <si>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</si>
  <si>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</si>
  <si>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</si>
  <si>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</si>
  <si>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</si>
  <si>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</si>
  <si>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</si>
  <si>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</si>
  <si>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</si>
  <si>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</si>
  <si>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</si>
  <si>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</si>
  <si>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</si>
  <si>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</si>
  <si>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</si>
  <si>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</si>
  <si>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</si>
  <si>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</si>
  <si>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</si>
  <si>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</si>
  <si>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</si>
  <si>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</si>
  <si>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</si>
  <si>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</si>
  <si>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</si>
  <si>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</si>
  <si>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</si>
  <si>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</si>
  <si>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</si>
  <si>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</si>
  <si>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</si>
  <si>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</si>
  <si>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</si>
  <si>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</si>
  <si>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</si>
  <si>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</si>
  <si>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</si>
  <si>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</si>
  <si>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</si>
  <si>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</si>
  <si>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</si>
  <si>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</si>
  <si>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</si>
  <si>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</si>
  <si>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</si>
  <si>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</si>
  <si>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</si>
  <si>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</si>
  <si>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</si>
  <si>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</si>
  <si>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</si>
  <si>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</si>
  <si>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</si>
  <si>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</si>
  <si>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</si>
  <si>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</si>
  <si>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</si>
  <si>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</si>
  <si>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</si>
  <si>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</si>
  <si>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</si>
  <si>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</si>
  <si>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</si>
  <si>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</si>
  <si>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</si>
  <si>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</si>
  <si>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</si>
  <si>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</si>
  <si>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</si>
  <si>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</si>
  <si>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</si>
  <si>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</si>
  <si>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</si>
  <si>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</si>
  <si>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</si>
  <si>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</si>
  <si>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</si>
  <si>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</si>
  <si>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</si>
  <si>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</si>
  <si>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</si>
  <si>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</si>
  <si>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</si>
  <si>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</si>
  <si>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</si>
  <si>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</si>
  <si>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</si>
  <si>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</si>
  <si>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</si>
  <si>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</si>
  <si>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</si>
  <si>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</si>
  <si>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</si>
  <si>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</si>
  <si>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</si>
  <si>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</si>
  <si>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</si>
  <si>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</si>
  <si>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</si>
  <si>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</si>
  <si>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</si>
  <si>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</si>
  <si>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</si>
  <si>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</si>
  <si>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</si>
  <si>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</si>
  <si>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</si>
  <si>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</si>
  <si>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</si>
  <si>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</si>
  <si>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</si>
  <si>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</si>
  <si>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</si>
  <si>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</si>
  <si>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</si>
  <si>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</si>
  <si>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</si>
  <si>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</si>
  <si>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</si>
  <si>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</si>
  <si>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</si>
  <si>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</si>
  <si>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</si>
  <si>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</si>
  <si>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</si>
  <si>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</si>
  <si>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</si>
  <si>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</si>
  <si>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</si>
  <si>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</si>
  <si>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</si>
  <si>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</si>
  <si>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</si>
  <si>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</si>
  <si>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</si>
  <si>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</si>
  <si>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</si>
  <si>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</si>
  <si>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</si>
  <si>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</si>
  <si>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</si>
  <si>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</si>
  <si>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</si>
  <si>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</si>
  <si>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</si>
  <si>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</si>
  <si>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</si>
  <si>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</si>
  <si>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</si>
  <si>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</si>
  <si>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</si>
  <si>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</si>
  <si>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</si>
  <si>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</si>
  <si>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</si>
  <si>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</si>
  <si>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</si>
  <si>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</si>
  <si>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</si>
  <si>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</si>
  <si>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</si>
  <si>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</si>
  <si>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</si>
  <si>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</si>
  <si>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</si>
  <si>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</si>
  <si>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</si>
  <si>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</si>
  <si>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</si>
  <si>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</si>
  <si>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</si>
  <si>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</si>
  <si>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</si>
  <si>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</si>
  <si>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</si>
  <si>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</si>
  <si>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</si>
  <si>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</si>
  <si>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</si>
  <si>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</si>
  <si>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</si>
  <si>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</si>
  <si>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</si>
  <si>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</si>
  <si>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</si>
  <si>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</si>
  <si>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</si>
  <si>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</si>
  <si>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</si>
  <si>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</si>
  <si>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</si>
  <si>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</si>
  <si>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</si>
  <si>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</si>
  <si>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</si>
  <si>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</si>
  <si>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</si>
  <si>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</si>
  <si>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</si>
  <si>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</si>
  <si>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</si>
  <si>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</si>
  <si>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</si>
  <si>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</si>
  <si>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</si>
  <si>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</si>
  <si>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</si>
  <si>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</si>
  <si>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</si>
  <si>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</si>
  <si>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</si>
  <si>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</si>
  <si>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</si>
  <si>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</si>
  <si>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</si>
  <si>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</si>
  <si>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</si>
  <si>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</si>
  <si>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</si>
  <si>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</si>
  <si>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</si>
  <si>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</si>
  <si>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</si>
  <si>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</si>
  <si>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</si>
  <si>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</si>
  <si>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</si>
  <si>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</si>
  <si>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</si>
  <si>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</si>
  <si>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</si>
  <si>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</si>
  <si>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</si>
  <si>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</si>
  <si>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</si>
  <si>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</si>
  <si>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</si>
  <si>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</si>
  <si>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</si>
  <si>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</si>
  <si>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</si>
  <si>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</si>
  <si>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</si>
  <si>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</si>
  <si>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</si>
  <si>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</si>
  <si>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</si>
  <si>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</si>
  <si>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</si>
  <si>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</si>
  <si>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</si>
  <si>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</si>
  <si>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</si>
  <si>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</si>
  <si>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</si>
  <si>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</si>
  <si>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</si>
  <si>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</si>
  <si>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</si>
  <si>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</si>
  <si>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</si>
  <si>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</si>
  <si>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</si>
  <si>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</si>
  <si>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</si>
  <si>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</si>
  <si>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</si>
  <si>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</si>
  <si>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</si>
  <si>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</si>
  <si>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</si>
  <si>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</si>
  <si>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</si>
  <si>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</si>
  <si>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</si>
  <si>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</si>
  <si>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</si>
  <si>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</si>
  <si>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</si>
  <si>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</si>
  <si>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</si>
  <si>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</si>
  <si>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</si>
  <si>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</si>
  <si>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</si>
  <si>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</si>
  <si>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</si>
  <si>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</si>
  <si>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</si>
  <si>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</si>
  <si>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</si>
  <si>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</si>
  <si>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</si>
  <si>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</si>
  <si>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</si>
  <si>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</si>
  <si>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</si>
  <si>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</si>
  <si>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</si>
  <si>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</si>
  <si>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</si>
  <si>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</si>
  <si>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</si>
  <si>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</si>
  <si>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</si>
  <si>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</si>
  <si>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</si>
  <si>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</si>
  <si>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</si>
  <si>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</si>
  <si>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</si>
  <si>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</si>
  <si>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</si>
  <si>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</si>
  <si>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</si>
  <si>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</si>
  <si>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</si>
  <si>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</si>
  <si>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</si>
  <si>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</si>
  <si>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</si>
  <si>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</si>
  <si>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</si>
  <si>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</si>
  <si>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</si>
  <si>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</si>
  <si>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</si>
  <si>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</si>
  <si>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</si>
  <si>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</si>
  <si>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</si>
  <si>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</si>
  <si>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</si>
  <si>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</si>
  <si>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</si>
  <si>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</si>
  <si>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</si>
  <si>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</si>
  <si>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</si>
  <si>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</si>
  <si>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</si>
  <si>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</si>
  <si>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</si>
  <si>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</si>
  <si>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</si>
  <si>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</si>
  <si>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</si>
  <si>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</si>
  <si>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</si>
  <si>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</si>
  <si>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</si>
  <si>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</si>
  <si>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</si>
  <si>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</si>
  <si>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</si>
  <si>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</si>
  <si>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</si>
  <si>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</si>
  <si>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</si>
  <si>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</si>
  <si>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</si>
  <si>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</si>
  <si>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</si>
  <si>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</si>
  <si>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</si>
  <si>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</si>
  <si>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</si>
  <si>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</si>
  <si>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</si>
  <si>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</si>
  <si>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</si>
  <si>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</si>
  <si>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</si>
  <si>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</si>
  <si>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</si>
  <si>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</si>
  <si>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</si>
  <si>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</si>
  <si>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</si>
  <si>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</si>
  <si>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</si>
  <si>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</si>
  <si>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</si>
  <si>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</si>
  <si>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</si>
  <si>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</si>
  <si>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</si>
  <si>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</si>
  <si>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</si>
  <si>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</si>
  <si>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</si>
  <si>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</si>
  <si>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</si>
  <si>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</si>
  <si>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</si>
  <si>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</si>
  <si>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</si>
  <si>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</si>
  <si>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</si>
  <si>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</si>
  <si>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</si>
  <si>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</si>
  <si>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</si>
  <si>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</si>
  <si>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</si>
  <si>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</si>
  <si>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</si>
  <si>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</si>
  <si>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</si>
  <si>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</si>
  <si>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</si>
  <si>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</si>
  <si>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</si>
  <si>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</si>
  <si>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</si>
  <si>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</si>
  <si>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</si>
  <si>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</si>
  <si>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</si>
  <si>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</si>
  <si>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</si>
  <si>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</si>
  <si>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</si>
  <si>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</si>
  <si>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</si>
  <si>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</si>
  <si>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</si>
  <si>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</si>
  <si>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</si>
  <si>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</si>
  <si>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</si>
  <si>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</si>
  <si>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</si>
  <si>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</si>
  <si>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</si>
  <si>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</si>
  <si>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</si>
  <si>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</si>
  <si>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</si>
  <si>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</si>
  <si>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</si>
  <si>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</si>
  <si>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</si>
  <si>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</si>
  <si>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</si>
  <si>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</si>
  <si>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</si>
  <si>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</si>
  <si>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</si>
  <si>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</si>
  <si>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</si>
  <si>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</si>
  <si>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</si>
  <si>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</si>
  <si>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</si>
  <si>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</si>
  <si>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</si>
  <si>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</si>
  <si>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</si>
  <si>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</si>
  <si>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</si>
  <si>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</si>
  <si>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</si>
  <si>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</si>
  <si>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</si>
  <si>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</si>
  <si>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</si>
  <si>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</si>
  <si>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</si>
  <si>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</si>
  <si>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</si>
  <si>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</si>
  <si>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</si>
  <si>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</si>
  <si>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</si>
  <si>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</si>
  <si>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</si>
  <si>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</si>
  <si>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</si>
  <si>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</si>
  <si>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</si>
  <si>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</si>
  <si>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</si>
  <si>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</si>
  <si>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</si>
  <si>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</si>
  <si>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</si>
  <si>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</si>
  <si>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</si>
  <si>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</si>
  <si>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</si>
  <si>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</si>
  <si>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</si>
  <si>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</si>
  <si>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</si>
  <si>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</si>
  <si>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</si>
  <si>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</si>
  <si>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</si>
  <si>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</si>
  <si>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</si>
  <si>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</si>
  <si>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</si>
  <si>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</si>
  <si>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</si>
  <si>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</si>
  <si>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</si>
  <si>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</si>
  <si>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</si>
  <si>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</si>
  <si>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</si>
  <si>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</si>
  <si>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</si>
  <si>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</si>
  <si>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</si>
  <si>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</si>
  <si>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</si>
  <si>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</si>
  <si>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</si>
  <si>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</si>
  <si>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</si>
  <si>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</si>
  <si>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</si>
  <si>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</si>
  <si>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</si>
  <si>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</si>
  <si>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</si>
  <si>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</si>
  <si>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</si>
  <si>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</si>
  <si>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</si>
  <si>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</si>
  <si>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</si>
  <si>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</si>
  <si>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</si>
  <si>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</si>
  <si>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</si>
  <si>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</si>
  <si>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</si>
  <si>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</si>
  <si>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</si>
  <si>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</si>
  <si>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</si>
  <si>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</si>
  <si>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</si>
  <si>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</si>
  <si>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</si>
  <si>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</si>
  <si>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</si>
  <si>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</si>
  <si>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</si>
  <si>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</si>
  <si>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</si>
  <si>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</si>
  <si>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</si>
  <si>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</si>
  <si>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</si>
  <si>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</si>
  <si>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</si>
  <si>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</si>
  <si>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</si>
  <si>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</si>
  <si>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</si>
  <si>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</si>
  <si>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</si>
  <si>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</si>
  <si>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</si>
  <si>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</si>
  <si>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</si>
  <si>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</si>
  <si>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</si>
  <si>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</si>
  <si>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</si>
  <si>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</si>
  <si>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</si>
  <si>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</si>
  <si>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</si>
  <si>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</si>
  <si>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</si>
  <si>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</si>
  <si>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</si>
  <si>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</si>
  <si>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</si>
  <si>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</si>
  <si>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</si>
  <si>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</si>
  <si>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</si>
  <si>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</si>
  <si>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</si>
  <si>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</si>
  <si>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</si>
  <si>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</si>
  <si>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</si>
  <si>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</si>
  <si>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</si>
  <si>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</si>
  <si>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</si>
  <si>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</si>
  <si>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</si>
  <si>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</si>
  <si>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</si>
  <si>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</si>
  <si>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</si>
  <si>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</si>
  <si>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</si>
  <si>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</si>
  <si>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</si>
  <si>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</si>
  <si>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</si>
  <si>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</si>
  <si>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</si>
  <si>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</si>
  <si>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</si>
  <si>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</si>
  <si>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</si>
  <si>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</si>
  <si>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</si>
  <si>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</si>
  <si>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</si>
  <si>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</si>
  <si>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</si>
  <si>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</si>
  <si>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</si>
  <si>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</si>
  <si>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</si>
  <si>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</si>
  <si>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</si>
  <si>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</si>
  <si>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</si>
  <si>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</si>
  <si>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</si>
  <si>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</si>
  <si>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</si>
  <si>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</si>
  <si>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</si>
  <si>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</si>
  <si>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</si>
  <si>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</si>
  <si>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</si>
  <si>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</si>
  <si>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</si>
  <si>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</si>
  <si>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</si>
  <si>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</si>
  <si>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</si>
  <si>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</si>
  <si>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</si>
  <si>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</si>
  <si>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</si>
  <si>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</si>
  <si>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</si>
  <si>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</si>
  <si>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</si>
  <si>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</si>
  <si>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</si>
  <si>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</si>
  <si>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</si>
  <si>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</si>
  <si>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</si>
  <si>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</si>
  <si>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</si>
  <si>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</si>
  <si>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</si>
  <si>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</si>
  <si>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</si>
  <si>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</si>
  <si>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</si>
  <si>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</si>
  <si>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</si>
  <si>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</si>
  <si>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</si>
  <si>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</si>
  <si>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</si>
  <si>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</si>
  <si>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</si>
  <si>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</si>
  <si>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</si>
  <si>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</si>
  <si>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</si>
  <si>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</si>
  <si>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</si>
  <si>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</si>
  <si>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</si>
  <si>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</si>
  <si>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</si>
  <si>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</si>
  <si>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</si>
  <si>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</si>
  <si>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</si>
  <si>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</si>
  <si>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</si>
  <si>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</si>
  <si>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</si>
  <si>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</si>
  <si>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</si>
  <si>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</si>
  <si>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</si>
  <si>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</si>
  <si>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</si>
  <si>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</si>
  <si>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</si>
  <si>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</si>
  <si>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</si>
  <si>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</si>
  <si>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</si>
  <si>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</si>
  <si>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</si>
  <si>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</si>
  <si>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</si>
  <si>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</si>
  <si>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</si>
  <si>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</si>
  <si>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</si>
  <si>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</si>
  <si>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</si>
  <si>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</si>
  <si>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</si>
  <si>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</si>
  <si>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</si>
  <si>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</si>
  <si>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</si>
  <si>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</si>
  <si>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</si>
  <si>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</si>
  <si>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</si>
  <si>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</si>
  <si>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</si>
  <si>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</si>
  <si>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</si>
  <si>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</si>
  <si>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</si>
  <si>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</si>
  <si>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</si>
  <si>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</si>
  <si>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</si>
  <si>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</si>
  <si>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</si>
  <si>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</si>
  <si>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</si>
  <si>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</si>
  <si>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</si>
  <si>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</si>
  <si>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</si>
  <si>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</si>
  <si>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</si>
  <si>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</si>
  <si>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</si>
  <si>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</si>
  <si>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</si>
  <si>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</si>
  <si>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</si>
  <si>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</si>
  <si>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</si>
  <si>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</si>
  <si>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</si>
  <si>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</si>
  <si>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</si>
  <si>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</si>
  <si>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</si>
  <si>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</si>
  <si>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</si>
  <si>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</si>
  <si>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</si>
  <si>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</si>
  <si>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</si>
  <si>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</si>
  <si>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</si>
  <si>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</si>
  <si>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</si>
  <si>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</si>
  <si>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</si>
  <si>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</si>
  <si>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</si>
  <si>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</si>
  <si>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</si>
  <si>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</si>
  <si>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</si>
  <si>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</si>
  <si>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</si>
  <si>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</si>
  <si>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</si>
  <si>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</si>
  <si>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</si>
  <si>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</si>
  <si>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</si>
  <si>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</si>
  <si>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</si>
  <si>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</si>
  <si>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</si>
  <si>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</si>
  <si>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</si>
  <si>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</si>
  <si>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</si>
  <si>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</si>
  <si>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</si>
  <si>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</si>
  <si>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</si>
  <si>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</si>
  <si>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</si>
  <si>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</si>
  <si>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</si>
  <si>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</si>
  <si>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</si>
  <si>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</si>
  <si>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</si>
  <si>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</si>
  <si>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</si>
  <si>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</si>
  <si>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</si>
  <si>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</si>
  <si>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</si>
  <si>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</si>
  <si>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</si>
  <si>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</si>
  <si>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</si>
  <si>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</si>
  <si>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</si>
  <si>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</si>
  <si>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</si>
  <si>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</si>
  <si>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</si>
  <si>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</si>
  <si>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</si>
  <si>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</si>
  <si>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</si>
  <si>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</si>
  <si>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</si>
  <si>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</si>
  <si>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</si>
  <si>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</si>
  <si>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</si>
  <si>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</si>
  <si>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</si>
  <si>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</si>
  <si>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</si>
  <si>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</si>
  <si>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</si>
  <si>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</si>
  <si>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</si>
  <si>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</si>
  <si>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</si>
  <si>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</si>
  <si>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</si>
  <si>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</si>
  <si>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</si>
  <si>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</si>
  <si>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</si>
  <si>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</si>
  <si>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</si>
  <si>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</si>
  <si>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</si>
  <si>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</si>
  <si>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</si>
  <si>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</si>
  <si>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</si>
  <si>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</si>
  <si>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</si>
  <si>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</si>
  <si>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</si>
  <si>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</si>
  <si>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</si>
  <si>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</si>
  <si>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</si>
  <si>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</si>
  <si>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</si>
  <si>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</si>
  <si>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</si>
  <si>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</si>
  <si>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</si>
  <si>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</si>
  <si>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</si>
  <si>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</si>
  <si>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</si>
  <si>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</si>
  <si>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</si>
  <si>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</si>
  <si>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</si>
  <si>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</si>
  <si>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</si>
  <si>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</si>
  <si>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</si>
  <si>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</si>
  <si>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</si>
  <si>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</si>
  <si>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</si>
  <si>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</si>
  <si>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</si>
  <si>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</si>
  <si>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</si>
  <si>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</si>
  <si>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</si>
  <si>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</si>
  <si>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</si>
  <si>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</si>
  <si>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</si>
  <si>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</si>
  <si>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</si>
  <si>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</si>
  <si>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</si>
  <si>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</si>
  <si>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</si>
  <si>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</si>
  <si>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</si>
  <si>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</si>
  <si>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</si>
  <si>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</si>
  <si>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</si>
  <si>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</si>
  <si>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</si>
  <si>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</si>
  <si>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</si>
  <si>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</si>
  <si>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</si>
  <si>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</si>
  <si>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</si>
  <si>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</si>
  <si>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</si>
  <si>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</si>
  <si>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</si>
  <si>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</si>
  <si>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</si>
  <si>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</si>
  <si>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</si>
  <si>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</si>
  <si>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</si>
  <si>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</si>
  <si>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</si>
  <si>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</si>
  <si>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</si>
  <si>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</si>
  <si>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</si>
  <si>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</si>
  <si>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</si>
  <si>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</si>
  <si>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</si>
  <si>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</si>
  <si>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</si>
  <si>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</si>
  <si>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</si>
  <si>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</si>
  <si>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</si>
  <si>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</si>
  <si>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</si>
  <si>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</si>
  <si>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</si>
  <si>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</si>
  <si>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</si>
  <si>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</si>
  <si>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</si>
  <si>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</si>
  <si>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</si>
  <si>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</si>
  <si>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</si>
  <si>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</si>
  <si>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</si>
  <si>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</si>
  <si>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</si>
  <si>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</si>
  <si>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</si>
  <si>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</si>
  <si>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</si>
  <si>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</si>
  <si>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</si>
  <si>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</si>
  <si>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</si>
  <si>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</si>
  <si>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</si>
  <si>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</si>
  <si>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</si>
  <si>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</si>
  <si>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</si>
  <si>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</si>
  <si>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</si>
  <si>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</si>
  <si>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</si>
  <si>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</si>
  <si>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</si>
  <si>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</si>
  <si>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</si>
  <si>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</si>
  <si>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</si>
  <si>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</si>
  <si>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</si>
  <si>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</si>
  <si>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</si>
  <si>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</si>
  <si>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</si>
  <si>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</si>
  <si>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</si>
  <si>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</si>
  <si>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</si>
  <si>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</si>
  <si>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</si>
  <si>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</si>
  <si>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</si>
  <si>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</si>
  <si>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</si>
  <si>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</si>
  <si>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</si>
  <si>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</si>
  <si>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</si>
  <si>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</si>
  <si>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</si>
  <si>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</si>
  <si>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</si>
  <si>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</si>
  <si>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</si>
  <si>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</si>
  <si>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</si>
  <si>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</si>
  <si>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</si>
  <si>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</si>
  <si>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</si>
  <si>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</si>
  <si>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</si>
  <si>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</si>
  <si>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</si>
  <si>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</si>
  <si>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</si>
  <si>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</si>
  <si>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</si>
  <si>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</si>
  <si>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</si>
  <si>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</si>
  <si>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</si>
  <si>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</si>
  <si>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</si>
  <si>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</si>
  <si>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</si>
  <si>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</si>
  <si>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</si>
  <si>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</si>
  <si>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</si>
  <si>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</si>
  <si>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</si>
  <si>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</si>
  <si>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</si>
  <si>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</si>
  <si>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</si>
  <si>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</si>
  <si>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</si>
  <si>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</si>
  <si>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</si>
  <si>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</si>
  <si>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</si>
  <si>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</si>
  <si>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</si>
  <si>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</si>
  <si>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</si>
  <si>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</si>
  <si>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</si>
  <si>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</si>
  <si>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</si>
  <si>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</si>
  <si>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</si>
  <si>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</si>
  <si>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</si>
  <si>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</si>
  <si>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</si>
  <si>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</si>
  <si>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</si>
  <si>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</si>
  <si>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</si>
  <si>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</si>
  <si>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</si>
  <si>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</si>
  <si>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</si>
  <si>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</si>
  <si>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</si>
  <si>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</si>
  <si>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</si>
  <si>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</si>
  <si>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</si>
  <si>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</si>
  <si>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</si>
  <si>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</si>
  <si>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</si>
  <si>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</si>
  <si>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</si>
  <si>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</si>
  <si>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</si>
  <si>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</si>
  <si>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</si>
  <si>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</si>
  <si>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</si>
  <si>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</si>
  <si>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</si>
  <si>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</si>
  <si>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</si>
  <si>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</si>
  <si>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</si>
  <si>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</si>
  <si>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</si>
  <si>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</si>
  <si>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</si>
  <si>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</si>
  <si>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</si>
  <si>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</si>
  <si>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</si>
  <si>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</si>
  <si>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</si>
  <si>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</si>
  <si>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</si>
  <si>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</si>
  <si>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</si>
  <si>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</si>
  <si>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</si>
  <si>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</si>
  <si>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</si>
  <si>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</si>
  <si>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</si>
  <si>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</si>
  <si>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</si>
  <si>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</si>
  <si>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</si>
  <si>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</si>
  <si>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</si>
  <si>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</si>
  <si>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</si>
  <si>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</si>
  <si>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</si>
  <si>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</si>
  <si>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</si>
  <si>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</si>
  <si>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</si>
  <si>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</si>
  <si>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</si>
  <si>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</si>
  <si>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</si>
  <si>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</si>
  <si>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</si>
  <si>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</si>
  <si>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</si>
  <si>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</si>
  <si>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</si>
  <si>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</si>
  <si>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</si>
  <si>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</si>
  <si>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</si>
  <si>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</si>
  <si>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</si>
  <si>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</si>
  <si>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</si>
  <si>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</si>
  <si>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</si>
  <si>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</si>
  <si>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</si>
  <si>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</si>
  <si>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</si>
  <si>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</si>
  <si>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</si>
  <si>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</si>
  <si>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</si>
  <si>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</si>
  <si>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</si>
  <si>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</si>
  <si>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</si>
  <si>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</si>
  <si>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</si>
  <si>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</si>
  <si>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</si>
  <si>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</si>
  <si>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</si>
  <si>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</si>
  <si>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</si>
  <si>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</si>
  <si>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</si>
  <si>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</si>
  <si>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</si>
  <si>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</si>
  <si>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</si>
  <si>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</si>
  <si>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</si>
  <si>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</si>
  <si>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</si>
  <si>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</si>
  <si>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</si>
  <si>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</si>
  <si>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</si>
  <si>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</si>
  <si>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</si>
  <si>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</si>
  <si>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</si>
  <si>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</si>
  <si>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</si>
  <si>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</si>
  <si>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</si>
  <si>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</si>
  <si>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</si>
  <si>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</si>
  <si>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</si>
  <si>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</si>
  <si>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</si>
  <si>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</si>
  <si>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</si>
  <si>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</si>
  <si>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</si>
  <si>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</si>
  <si>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</si>
  <si>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</si>
  <si>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</si>
  <si>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</si>
  <si>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</si>
  <si>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</si>
  <si>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</si>
  <si>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</si>
  <si>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</si>
  <si>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</si>
  <si>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</si>
  <si>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</si>
  <si>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</si>
  <si>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</si>
  <si>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</si>
  <si>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</si>
  <si>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</si>
  <si>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</si>
  <si>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</si>
  <si>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</si>
  <si>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</si>
  <si>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</si>
  <si>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</si>
  <si>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</si>
  <si>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</si>
  <si>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</si>
  <si>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</si>
  <si>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</si>
  <si>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</si>
  <si>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</si>
  <si>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</si>
  <si>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</si>
  <si>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</si>
  <si>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</si>
  <si>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</si>
  <si>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</si>
  <si>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</si>
  <si>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</si>
  <si>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</si>
  <si>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</si>
  <si>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</si>
  <si>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</si>
  <si>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</si>
  <si>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</si>
  <si>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</si>
  <si>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</si>
  <si>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</si>
  <si>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</si>
  <si>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</si>
  <si>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</si>
  <si>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</si>
  <si>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</si>
  <si>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</si>
  <si>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</si>
  <si>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</si>
  <si>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</si>
  <si>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</si>
  <si>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</si>
  <si>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</si>
  <si>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</si>
  <si>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</si>
  <si>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</si>
  <si>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</si>
  <si>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</si>
  <si>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</si>
  <si>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</si>
  <si>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</si>
  <si>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</si>
  <si>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</si>
  <si>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</si>
  <si>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</si>
  <si>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</si>
  <si>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</si>
  <si>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</si>
  <si>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</si>
  <si>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</si>
  <si>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</si>
  <si>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</si>
  <si>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</si>
  <si>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</si>
  <si>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</si>
  <si>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</si>
  <si>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</si>
  <si>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</si>
  <si>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</si>
  <si>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</si>
  <si>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</si>
  <si>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</si>
  <si>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</si>
  <si>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</si>
  <si>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</si>
  <si>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</si>
  <si>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</si>
  <si>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</si>
  <si>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</si>
  <si>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</si>
  <si>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</si>
  <si>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</si>
  <si>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</si>
  <si>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</si>
  <si>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</si>
  <si>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</si>
  <si>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</si>
  <si>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</si>
  <si>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</si>
  <si>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</si>
  <si>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</si>
  <si>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</si>
  <si>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</si>
  <si>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</si>
  <si>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</si>
  <si>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</si>
  <si>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</si>
  <si>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</si>
  <si>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</si>
  <si>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</si>
  <si>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</si>
  <si>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</si>
  <si>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</si>
  <si>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</si>
  <si>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</si>
  <si>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</si>
  <si>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</si>
  <si>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</si>
  <si>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</si>
  <si>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</si>
  <si>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</si>
  <si>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</si>
  <si>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</si>
  <si>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</si>
  <si>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</si>
  <si>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</si>
  <si>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</si>
  <si>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</si>
  <si>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</si>
  <si>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</si>
  <si>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</si>
  <si>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</si>
  <si>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</si>
  <si>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</si>
  <si>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</si>
  <si>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</si>
  <si>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</si>
  <si>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</si>
  <si>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</si>
  <si>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</si>
  <si>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</si>
  <si>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</si>
  <si>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</si>
  <si>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</si>
  <si>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</si>
  <si>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</si>
  <si>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</si>
  <si>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</si>
  <si>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</si>
  <si>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</si>
  <si>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</si>
  <si>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</si>
  <si>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</si>
  <si>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</si>
  <si>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</si>
  <si>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</si>
  <si>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</si>
  <si>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</si>
  <si>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</si>
  <si>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</si>
  <si>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</si>
  <si>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</si>
  <si>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</si>
  <si>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</si>
  <si>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</si>
  <si>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</si>
  <si>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</si>
  <si>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</si>
  <si>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</si>
  <si>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</si>
  <si>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</si>
  <si>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</si>
  <si>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</si>
  <si>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</si>
  <si>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</si>
  <si>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</si>
  <si>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</si>
  <si>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</si>
  <si>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</si>
  <si>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</si>
  <si>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</si>
  <si>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</si>
  <si>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</si>
  <si>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</si>
  <si>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</si>
  <si>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</si>
  <si>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</si>
  <si>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</si>
  <si>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</si>
  <si>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</si>
  <si>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</si>
  <si>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</si>
  <si>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</si>
  <si>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</si>
  <si>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</si>
  <si>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</si>
  <si>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</si>
  <si>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</si>
  <si>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</si>
  <si>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</si>
  <si>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</si>
  <si>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</si>
  <si>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</si>
  <si>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</si>
  <si>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</si>
  <si>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</si>
  <si>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</si>
  <si>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</si>
  <si>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</si>
  <si>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</si>
  <si>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</si>
  <si>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</si>
  <si>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</si>
  <si>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</si>
  <si>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</si>
  <si>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</si>
  <si>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</si>
  <si>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</si>
  <si>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</si>
  <si>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</si>
  <si>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</si>
  <si>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</si>
  <si>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</si>
  <si>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</si>
  <si>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</si>
  <si>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</si>
  <si>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</si>
  <si>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</si>
  <si>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</si>
  <si>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</si>
  <si>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</si>
  <si>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</si>
  <si>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</si>
  <si>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</si>
  <si>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</si>
  <si>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</si>
  <si>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</si>
  <si>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</si>
  <si>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</si>
  <si>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</si>
  <si>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</si>
  <si>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</si>
  <si>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</si>
  <si>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</si>
  <si>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</si>
  <si>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</si>
  <si>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</si>
  <si>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</si>
  <si>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</si>
  <si>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</si>
  <si>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</si>
  <si>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</si>
  <si>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</si>
  <si>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</si>
  <si>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</si>
  <si>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</si>
  <si>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</si>
  <si>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</si>
  <si>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</si>
  <si>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</si>
  <si>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</si>
  <si>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</si>
  <si>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</si>
  <si>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</si>
  <si>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</si>
  <si>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</si>
  <si>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</si>
  <si>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</si>
  <si>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</si>
  <si>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</si>
  <si>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</si>
  <si>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</si>
  <si>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</si>
  <si>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</si>
  <si>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</si>
  <si>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</si>
  <si>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</si>
  <si>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</si>
  <si>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</si>
  <si>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</si>
  <si>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</si>
  <si>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</si>
  <si>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</si>
  <si>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</si>
  <si>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</si>
  <si>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</si>
  <si>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</si>
  <si>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</si>
  <si>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</si>
  <si>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</si>
  <si>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</si>
  <si>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</si>
  <si>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</si>
  <si>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</si>
  <si>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</si>
  <si>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</si>
  <si>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</si>
  <si>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</si>
  <si>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</si>
  <si>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</si>
  <si>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</si>
  <si>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</si>
  <si>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</si>
  <si>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</si>
  <si>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</si>
  <si>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</si>
  <si>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</si>
  <si>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</si>
  <si>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</si>
  <si>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</si>
  <si>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</si>
  <si>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</si>
  <si>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</si>
  <si>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</si>
  <si>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</si>
  <si>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</si>
  <si>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</si>
  <si>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</si>
  <si>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</si>
  <si>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</si>
  <si>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</si>
  <si>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</si>
  <si>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</si>
  <si>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</si>
  <si>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</si>
  <si>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</si>
  <si>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</si>
  <si>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</si>
  <si>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</si>
  <si>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</si>
  <si>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</si>
  <si>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</si>
  <si>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</si>
  <si>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</si>
  <si>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</si>
  <si>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</si>
  <si>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</si>
  <si>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</si>
  <si>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</si>
  <si>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</si>
  <si>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</si>
  <si>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</si>
  <si>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</si>
  <si>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</si>
  <si>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</si>
  <si>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</si>
  <si>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</si>
  <si>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</si>
  <si>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</si>
  <si>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</si>
  <si>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</si>
  <si>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</si>
  <si>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</si>
  <si>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</si>
  <si>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</si>
  <si>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</si>
  <si>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</si>
  <si>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</si>
  <si>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</si>
  <si>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</si>
  <si>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</si>
  <si>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</si>
  <si>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</si>
  <si>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</si>
  <si>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</si>
  <si>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</si>
  <si>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</si>
  <si>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</si>
  <si>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</si>
  <si>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</si>
  <si>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</si>
  <si>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</si>
  <si>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</si>
  <si>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</si>
  <si>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</si>
  <si>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</si>
  <si>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</si>
  <si>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</si>
  <si>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</si>
  <si>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</si>
  <si>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</si>
  <si>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</si>
  <si>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</si>
  <si>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</si>
  <si>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</si>
  <si>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</si>
  <si>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</si>
  <si>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</si>
  <si>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</si>
  <si>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</si>
  <si>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</si>
  <si>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</si>
  <si>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</si>
  <si>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</si>
  <si>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</si>
  <si>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</si>
  <si>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</si>
  <si>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</si>
  <si>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</si>
  <si>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</si>
  <si>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</si>
  <si>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</si>
  <si>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</si>
  <si>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</si>
  <si>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</si>
  <si>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</si>
  <si>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</si>
  <si>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</si>
  <si>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</si>
  <si>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</si>
  <si>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</si>
  <si>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</si>
  <si>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</si>
  <si>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</si>
  <si>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</si>
  <si>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</si>
  <si>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</si>
  <si>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</si>
  <si>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</si>
  <si>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</si>
  <si>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</si>
  <si>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</si>
  <si>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</si>
  <si>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</si>
  <si>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</si>
  <si>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</si>
  <si>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</si>
  <si>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</si>
  <si>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</si>
  <si>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</si>
  <si>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</si>
  <si>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</si>
  <si>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</si>
  <si>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</si>
  <si>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</si>
  <si>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</si>
  <si>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</si>
  <si>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</si>
  <si>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</si>
  <si>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</si>
  <si>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</si>
  <si>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</si>
  <si>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</si>
  <si>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</si>
  <si>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</si>
  <si>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</si>
  <si>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</si>
  <si>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</si>
  <si>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</si>
  <si>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</si>
  <si>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</si>
  <si>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</si>
  <si>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</si>
  <si>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</si>
  <si>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</si>
  <si>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</si>
  <si>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</si>
  <si>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</si>
  <si>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</si>
  <si>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</si>
  <si>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</si>
  <si>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</si>
  <si>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</si>
  <si>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</si>
  <si>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</si>
  <si>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</si>
  <si>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</si>
  <si>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</si>
  <si>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</si>
  <si>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</si>
  <si>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</si>
  <si>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</si>
  <si>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</si>
  <si>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</si>
  <si>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</si>
  <si>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</si>
  <si>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</si>
  <si>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</si>
  <si>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</si>
  <si>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</si>
  <si>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</si>
  <si>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</si>
  <si>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</si>
  <si>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</si>
  <si>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</si>
  <si>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</si>
  <si>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</si>
  <si>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</si>
  <si>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</si>
  <si>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</si>
  <si>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</si>
  <si>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</si>
  <si>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</si>
  <si>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</si>
  <si>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</si>
  <si>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</si>
  <si>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</si>
  <si>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</si>
  <si>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</si>
  <si>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</si>
  <si>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</si>
  <si>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</si>
  <si>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</si>
  <si>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</si>
  <si>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</si>
  <si>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</si>
  <si>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</si>
  <si>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</si>
  <si>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</si>
  <si>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</si>
  <si>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</si>
  <si>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</si>
  <si>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</si>
  <si>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</si>
  <si>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</si>
  <si>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</si>
  <si>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</si>
  <si>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</si>
  <si>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</si>
  <si>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</si>
  <si>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</si>
  <si>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</si>
  <si>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</si>
  <si>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</si>
  <si>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</si>
  <si>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</si>
  <si>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</si>
  <si>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</si>
  <si>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</si>
  <si>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</si>
  <si>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</si>
  <si>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</si>
  <si>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</si>
  <si>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</si>
  <si>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</si>
  <si>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</si>
  <si>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</si>
  <si>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</si>
  <si>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</si>
  <si>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</si>
  <si>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</si>
  <si>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</si>
  <si>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</si>
  <si>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</si>
  <si>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</si>
  <si>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</si>
  <si>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</si>
  <si>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</si>
  <si>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</si>
  <si>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</si>
  <si>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</si>
  <si>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</si>
  <si>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</si>
  <si>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</si>
  <si>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</si>
  <si>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</si>
  <si>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</si>
  <si>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</si>
  <si>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</si>
  <si>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</si>
  <si>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</si>
  <si>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</si>
  <si>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</si>
  <si>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</si>
  <si>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</si>
  <si>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</si>
  <si>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</si>
  <si>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</si>
  <si>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</si>
  <si>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</si>
  <si>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</si>
  <si>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</si>
  <si>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</si>
  <si>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</si>
  <si>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</si>
  <si>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</si>
  <si>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</si>
  <si>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</si>
  <si>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</si>
  <si>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</si>
  <si>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</si>
  <si>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</si>
  <si>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</si>
  <si>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</si>
  <si>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</si>
  <si>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</si>
  <si>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</si>
  <si>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</si>
  <si>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</si>
  <si>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</si>
  <si>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</si>
  <si>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</si>
  <si>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</si>
  <si>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</si>
  <si>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</si>
  <si>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</si>
  <si>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</si>
  <si>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</si>
  <si>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</si>
  <si>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</si>
  <si>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</si>
  <si>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</si>
  <si>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</si>
  <si>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</si>
  <si>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</si>
  <si>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</si>
  <si>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</si>
  <si>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</si>
  <si>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</si>
  <si>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</si>
  <si>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</si>
  <si>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</si>
  <si>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</si>
  <si>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</si>
  <si>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</si>
  <si>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</si>
  <si>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</si>
  <si>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</si>
  <si>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</si>
  <si>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</si>
  <si>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</si>
  <si>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</si>
  <si>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</si>
  <si>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</si>
  <si>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</si>
  <si>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</si>
  <si>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</si>
  <si>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</si>
  <si>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</si>
  <si>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</si>
  <si>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</si>
  <si>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</si>
  <si>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</si>
  <si>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</si>
  <si>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</si>
  <si>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</si>
  <si>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</si>
  <si>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</si>
  <si>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</si>
  <si>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</si>
  <si>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</si>
  <si>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</si>
  <si>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</si>
  <si>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</si>
  <si>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</si>
  <si>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</si>
  <si>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</si>
  <si>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</si>
  <si>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</si>
  <si>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</si>
  <si>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</si>
  <si>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</si>
  <si>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</si>
  <si>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</si>
  <si>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</si>
  <si>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</si>
  <si>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</si>
  <si>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</si>
  <si>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</si>
  <si>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</si>
  <si>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</si>
  <si>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</si>
  <si>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</si>
  <si>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</si>
  <si>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</si>
  <si>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</si>
  <si>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</si>
  <si>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</si>
  <si>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</si>
  <si>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</si>
  <si>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</si>
  <si>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</si>
  <si>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</si>
  <si>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</si>
  <si>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</si>
  <si>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</si>
  <si>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</si>
  <si>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</si>
  <si>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</si>
  <si>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</si>
  <si>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</si>
  <si>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</si>
  <si>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</si>
  <si>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</si>
  <si>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</si>
  <si>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</si>
  <si>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</si>
  <si>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</si>
  <si>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</si>
  <si>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</si>
  <si>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</si>
  <si>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</si>
  <si>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</si>
  <si>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</si>
  <si>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</si>
  <si>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</si>
  <si>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</si>
  <si>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</si>
  <si>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</si>
  <si>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</si>
  <si>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</si>
  <si>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</si>
  <si>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</si>
  <si>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</si>
  <si>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</si>
  <si>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</si>
  <si>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</si>
  <si>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</si>
  <si>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</si>
  <si>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</si>
  <si>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</si>
  <si>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</si>
  <si>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</si>
  <si>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</si>
  <si>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</si>
  <si>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</si>
  <si>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</si>
  <si>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</si>
  <si>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</si>
  <si>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</si>
  <si>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</si>
  <si>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</si>
  <si>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</si>
  <si>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</si>
  <si>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</si>
  <si>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</si>
  <si>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</si>
  <si>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</si>
  <si>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</si>
  <si>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</si>
  <si>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</si>
  <si>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</si>
  <si>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</si>
  <si>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</si>
  <si>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</si>
  <si>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</si>
  <si>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</si>
  <si>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</si>
  <si>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</si>
  <si>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</si>
  <si>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</si>
  <si>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</si>
  <si>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</si>
  <si>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</si>
  <si>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</si>
  <si>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</si>
  <si>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</si>
  <si>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</si>
  <si>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</si>
  <si>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</si>
  <si>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</si>
  <si>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</si>
  <si>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</si>
  <si>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</si>
  <si>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</si>
  <si>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</si>
  <si>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</si>
  <si>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</si>
  <si>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</si>
  <si>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</si>
  <si>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</si>
  <si>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</si>
  <si>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</si>
  <si>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</si>
  <si>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</si>
  <si>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</si>
  <si>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</si>
  <si>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</si>
  <si>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</si>
  <si>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</si>
  <si>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</si>
  <si>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</si>
  <si>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</si>
  <si>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</si>
  <si>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</si>
  <si>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</si>
  <si>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</si>
  <si>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</si>
  <si>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</si>
  <si>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</si>
  <si>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</si>
  <si>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</si>
  <si>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</si>
  <si>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</si>
  <si>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</si>
  <si>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</si>
  <si>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</si>
  <si>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</si>
  <si>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</si>
  <si>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</si>
  <si>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</si>
  <si>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</si>
  <si>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</si>
  <si>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</si>
  <si>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</si>
  <si>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</si>
  <si>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</si>
  <si>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</si>
  <si>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</si>
  <si>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</si>
  <si>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</si>
  <si>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</si>
  <si>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</si>
  <si>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</si>
  <si>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</si>
  <si>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</si>
  <si>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</si>
  <si>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</si>
  <si>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</si>
  <si>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</si>
  <si>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</si>
  <si>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</si>
  <si>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</si>
  <si>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</si>
  <si>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</si>
  <si>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</si>
  <si>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</si>
  <si>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</si>
  <si>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</si>
  <si>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</si>
  <si>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</si>
  <si>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</si>
  <si>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</si>
  <si>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</si>
  <si>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</si>
  <si>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</si>
  <si>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</si>
  <si>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</si>
  <si>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</si>
  <si>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</si>
  <si>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</si>
  <si>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</si>
  <si>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</si>
  <si>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</si>
  <si>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</si>
  <si>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</si>
  <si>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</si>
  <si>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</si>
  <si>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</si>
  <si>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</si>
  <si>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</si>
  <si>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</si>
  <si>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</si>
  <si>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</si>
  <si>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</si>
  <si>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</si>
  <si>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</si>
  <si>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</si>
  <si>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</si>
  <si>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</si>
  <si>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</si>
  <si>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</si>
  <si>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</si>
  <si>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</si>
  <si>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</si>
  <si>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</si>
  <si>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</si>
  <si>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</si>
  <si>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</si>
  <si>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</si>
  <si>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</si>
  <si>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</si>
  <si>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</si>
  <si>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</si>
  <si>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</si>
  <si>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</si>
  <si>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</si>
  <si>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</si>
  <si>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</si>
  <si>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</si>
  <si>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</si>
  <si>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</si>
  <si>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</si>
  <si>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</si>
  <si>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</si>
  <si>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</si>
  <si>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</si>
  <si>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</si>
  <si>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</si>
  <si>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</si>
  <si>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</si>
  <si>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</si>
  <si>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</si>
  <si>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</si>
  <si>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</si>
  <si>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</si>
  <si>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</si>
  <si>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</si>
  <si>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</si>
  <si>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</si>
  <si>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</si>
  <si>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</si>
  <si>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</si>
  <si>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</si>
  <si>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</si>
  <si>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</si>
  <si>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</si>
  <si>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</si>
  <si>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</si>
  <si>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</si>
  <si>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</si>
  <si>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</si>
  <si>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</si>
  <si>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</si>
  <si>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</si>
  <si>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</si>
  <si>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</si>
  <si>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</si>
  <si>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</si>
  <si>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</si>
  <si>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</si>
  <si>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</si>
  <si>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</si>
  <si>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</si>
  <si>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</si>
  <si>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</si>
  <si>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</si>
  <si>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</si>
  <si>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</si>
  <si>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</si>
  <si>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</si>
  <si>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</si>
  <si>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</si>
  <si>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</si>
  <si>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</si>
  <si>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</si>
  <si>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</si>
  <si>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</si>
  <si>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</si>
  <si>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</si>
  <si>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</si>
  <si>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</si>
  <si>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</si>
  <si>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</si>
  <si>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</si>
  <si>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</si>
  <si>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</si>
  <si>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</si>
  <si>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</si>
  <si>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</si>
  <si>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</si>
  <si>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</si>
  <si>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</si>
  <si>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</si>
  <si>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</si>
  <si>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</si>
  <si>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</si>
  <si>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</si>
  <si>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</si>
  <si>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</si>
  <si>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</si>
  <si>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</si>
  <si>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</si>
  <si>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</si>
  <si>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</si>
  <si>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</si>
  <si>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</si>
  <si>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</si>
  <si>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</si>
  <si>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</si>
  <si>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</si>
  <si>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</si>
  <si>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</si>
  <si>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</si>
  <si>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</si>
  <si>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</si>
  <si>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</si>
  <si>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</si>
  <si>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</si>
  <si>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</si>
  <si>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</si>
  <si>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</si>
  <si>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</si>
  <si>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</si>
  <si>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</si>
  <si>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</si>
  <si>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</si>
  <si>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</si>
  <si>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</si>
  <si>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</si>
  <si>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</si>
  <si>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</si>
  <si>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</si>
  <si>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</si>
  <si>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</si>
  <si>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</si>
  <si>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</si>
  <si>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</si>
  <si>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</si>
  <si>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</si>
  <si>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</si>
  <si>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</si>
  <si>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</si>
  <si>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</si>
  <si>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</si>
  <si>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</si>
  <si>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</si>
  <si>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</si>
  <si>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</si>
  <si>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</si>
  <si>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</si>
  <si>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</si>
  <si>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</si>
  <si>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</si>
  <si>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</si>
  <si>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</si>
  <si>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</si>
  <si>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</si>
  <si>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</si>
  <si>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</si>
  <si>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</si>
  <si>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</si>
  <si>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</si>
  <si>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</si>
  <si>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</si>
  <si>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</si>
  <si>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</si>
  <si>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</si>
  <si>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</si>
  <si>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</si>
  <si>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</si>
  <si>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</si>
  <si>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</si>
  <si>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</si>
  <si>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</si>
  <si>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</si>
  <si>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</si>
  <si>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</si>
  <si>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</si>
  <si>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</si>
  <si>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</si>
  <si>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</si>
  <si>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</si>
  <si>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</si>
  <si>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</si>
  <si>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</si>
  <si>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</si>
  <si>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</si>
  <si>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</si>
  <si>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</si>
  <si>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</si>
  <si>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</si>
  <si>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</si>
  <si>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</si>
  <si>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</si>
  <si>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</si>
  <si>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</si>
  <si>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</si>
  <si>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</si>
  <si>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</si>
  <si>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</si>
  <si>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</si>
  <si>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</si>
  <si>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</si>
  <si>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</si>
  <si>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</si>
  <si>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</si>
  <si>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</si>
  <si>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</si>
  <si>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</si>
  <si>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</si>
  <si>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</si>
  <si>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</si>
  <si>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</si>
  <si>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</si>
  <si>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</si>
  <si>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</si>
  <si>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</si>
  <si>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</si>
  <si>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</si>
  <si>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</si>
  <si>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</si>
  <si>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</si>
  <si>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</si>
  <si>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</si>
  <si>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</si>
  <si>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</si>
  <si>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</si>
  <si>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</si>
  <si>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</si>
  <si>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</si>
  <si>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</si>
  <si>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</si>
  <si>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</si>
  <si>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</si>
  <si>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</si>
  <si>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</si>
  <si>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</si>
  <si>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</si>
  <si>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</si>
  <si>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</si>
  <si>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</si>
  <si>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</si>
  <si>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</si>
  <si>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</si>
  <si>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</si>
  <si>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</si>
  <si>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</si>
  <si>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</si>
  <si>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</si>
  <si>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</si>
  <si>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</si>
  <si>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</si>
  <si>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</si>
  <si>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</si>
  <si>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</si>
  <si>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</si>
  <si>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</si>
  <si>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</si>
  <si>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</si>
  <si>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</si>
  <si>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</si>
  <si>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</si>
  <si>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</si>
  <si>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</si>
  <si>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</si>
  <si>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</si>
  <si>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</si>
  <si>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</si>
  <si>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</si>
  <si>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</si>
  <si>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</si>
  <si>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</si>
  <si>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</si>
  <si>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</si>
  <si>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</si>
  <si>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</si>
  <si>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</si>
  <si>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</si>
  <si>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</si>
  <si>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</si>
  <si>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</si>
  <si>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</si>
  <si>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</si>
  <si>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</si>
  <si>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</si>
  <si>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</si>
  <si>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</si>
  <si>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</si>
  <si>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</si>
  <si>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</si>
  <si>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</si>
  <si>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</si>
  <si>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</si>
  <si>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</si>
  <si>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</si>
  <si>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</si>
  <si>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</si>
  <si>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</si>
  <si>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</si>
  <si>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</si>
  <si>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</si>
  <si>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</si>
  <si>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</si>
  <si>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</si>
  <si>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</si>
  <si>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</si>
  <si>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</si>
  <si>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</si>
  <si>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</si>
  <si>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</si>
  <si>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</si>
  <si>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</si>
  <si>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</si>
  <si>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</si>
  <si>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</si>
  <si>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</si>
  <si>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</si>
  <si>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</si>
  <si>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</si>
  <si>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</si>
  <si>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</si>
  <si>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</si>
  <si>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</si>
  <si>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</si>
  <si>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</si>
  <si>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</si>
  <si>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</si>
  <si>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</si>
  <si>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</si>
  <si>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</si>
  <si>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</si>
  <si>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</si>
  <si>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</si>
  <si>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</si>
  <si>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</si>
  <si>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</si>
  <si>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</si>
  <si>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</si>
  <si>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</si>
  <si>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</si>
  <si>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</si>
  <si>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</si>
  <si>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</si>
  <si>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</si>
  <si>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</si>
  <si>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</si>
  <si>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</si>
  <si>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</si>
  <si>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</si>
  <si>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</si>
  <si>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</si>
  <si>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</si>
  <si>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</si>
  <si>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</si>
  <si>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</si>
  <si>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</si>
  <si>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</si>
  <si>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</si>
  <si>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</si>
  <si>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</si>
  <si>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</si>
  <si>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</si>
  <si>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</si>
  <si>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</si>
  <si>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</si>
  <si>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</si>
  <si>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</si>
  <si>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</si>
  <si>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</si>
  <si>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</si>
  <si>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</si>
  <si>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</si>
  <si>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</si>
  <si>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</si>
  <si>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</si>
  <si>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</si>
  <si>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</si>
  <si>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</si>
  <si>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</si>
  <si>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</si>
  <si>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</si>
  <si>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</si>
  <si>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</si>
  <si>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</si>
  <si>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</si>
  <si>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</si>
  <si>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</si>
  <si>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</si>
  <si>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</si>
  <si>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</si>
  <si>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</si>
  <si>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</si>
  <si>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</si>
  <si>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</si>
  <si>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</si>
  <si>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</si>
  <si>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</si>
  <si>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</si>
  <si>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</si>
  <si>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</si>
  <si>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</si>
  <si>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</si>
  <si>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</si>
  <si>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</si>
  <si>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</si>
  <si>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</si>
  <si>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</si>
  <si>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</si>
  <si>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</si>
  <si>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</si>
  <si>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</si>
  <si>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</si>
  <si>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</si>
  <si>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</si>
  <si>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</si>
  <si>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</si>
  <si>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</si>
  <si>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</si>
  <si>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</si>
  <si>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</si>
  <si>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</si>
  <si>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</si>
  <si>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</si>
  <si>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</si>
  <si>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</si>
  <si>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</si>
  <si>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</si>
  <si>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</si>
  <si>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</si>
  <si>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</si>
  <si>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</si>
  <si>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</si>
  <si>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</si>
  <si>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</si>
  <si>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</si>
  <si>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</si>
  <si>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</si>
  <si>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</si>
  <si>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</si>
  <si>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</si>
  <si>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</si>
  <si>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</si>
  <si>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</si>
  <si>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</si>
  <si>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</si>
  <si>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</si>
  <si>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</si>
  <si>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</si>
  <si>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</si>
  <si>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</si>
  <si>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</si>
  <si>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</si>
  <si>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</si>
  <si>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</si>
  <si>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</si>
  <si>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</si>
  <si>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</si>
  <si>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</si>
  <si>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</si>
  <si>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</si>
  <si>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</si>
  <si>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</si>
  <si>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</si>
  <si>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</si>
  <si>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</si>
  <si>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</si>
  <si>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</si>
  <si>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</si>
  <si>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</si>
  <si>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</si>
  <si>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</si>
  <si>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</si>
  <si>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</si>
  <si>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</si>
  <si>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</si>
  <si>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</si>
  <si>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</si>
  <si>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</si>
  <si>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</si>
  <si>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</si>
  <si>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</si>
  <si>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</si>
  <si>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</si>
  <si>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</si>
  <si>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</si>
  <si>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</si>
  <si>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</si>
  <si>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</si>
  <si>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</si>
  <si>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</si>
  <si>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</si>
  <si>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</si>
  <si>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</si>
  <si>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</si>
  <si>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</si>
  <si>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</si>
  <si>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</si>
  <si>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</si>
  <si>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</si>
  <si>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</si>
  <si>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</si>
  <si>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</si>
  <si>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</si>
  <si>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</si>
  <si>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</si>
  <si>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</si>
  <si>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</si>
  <si>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</si>
  <si>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</si>
  <si>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</si>
  <si>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</si>
  <si>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</si>
  <si>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</si>
  <si>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</si>
  <si>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</si>
  <si>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</si>
  <si>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</si>
  <si>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</si>
  <si>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</si>
  <si>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</si>
  <si>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</si>
  <si>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</si>
  <si>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</si>
  <si>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</si>
  <si>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</si>
  <si>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</si>
  <si>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</si>
  <si>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</si>
  <si>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</si>
  <si>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</si>
  <si>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</si>
  <si>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</si>
  <si>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</si>
  <si>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</si>
  <si>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</si>
  <si>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</si>
  <si>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</si>
  <si>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</si>
  <si>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</si>
  <si>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</si>
  <si>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</si>
  <si>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</si>
  <si>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</si>
  <si>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</si>
  <si>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</si>
  <si>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</si>
  <si>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</si>
  <si>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</si>
  <si>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</si>
  <si>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</si>
  <si>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</si>
  <si>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</si>
  <si>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</si>
  <si>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</si>
  <si>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</si>
  <si>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</si>
  <si>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</si>
  <si>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</si>
  <si>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</si>
  <si>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</si>
  <si>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</si>
  <si>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</si>
  <si>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</si>
  <si>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</si>
  <si>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</si>
  <si>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</si>
  <si>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</si>
  <si>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</si>
  <si>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</si>
  <si>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</si>
  <si>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</si>
  <si>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</si>
  <si>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</si>
  <si>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</si>
  <si>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</si>
  <si>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</si>
  <si>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</si>
  <si>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</si>
  <si>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</si>
  <si>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</si>
  <si>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</si>
  <si>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</si>
  <si>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</si>
  <si>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</si>
  <si>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</si>
  <si>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</si>
  <si>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</si>
  <si>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</si>
  <si>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</si>
  <si>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</si>
  <si>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</si>
  <si>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</si>
  <si>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</si>
  <si>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</si>
  <si>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</si>
  <si>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</si>
  <si>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</si>
  <si>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</si>
  <si>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</si>
  <si>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</si>
  <si>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</si>
  <si>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</si>
  <si>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</si>
  <si>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</si>
  <si>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</si>
  <si>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</si>
  <si>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</si>
  <si>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</si>
  <si>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</si>
  <si>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</si>
  <si>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</si>
  <si>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</si>
  <si>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</si>
  <si>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</si>
  <si>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</si>
  <si>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</si>
  <si>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</si>
  <si>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</si>
  <si>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</si>
  <si>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</si>
  <si>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</si>
  <si>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</si>
  <si>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</si>
  <si>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</si>
  <si>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</si>
  <si>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</si>
  <si>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</si>
  <si>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</si>
  <si>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</si>
  <si>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</si>
  <si>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</si>
  <si>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</si>
  <si>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</si>
  <si>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</si>
  <si>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</si>
  <si>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</si>
  <si>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</si>
  <si>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</si>
  <si>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</si>
  <si>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</si>
  <si>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</si>
  <si>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</si>
  <si>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</si>
  <si>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</si>
  <si>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</si>
  <si>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</si>
  <si>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</si>
  <si>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</si>
  <si>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</si>
  <si>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</si>
  <si>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</si>
  <si>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</si>
  <si>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</si>
  <si>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</si>
  <si>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</si>
  <si>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</si>
  <si>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</si>
  <si>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</si>
  <si>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</si>
  <si>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</si>
  <si>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</si>
  <si>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</si>
  <si>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</si>
  <si>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</si>
  <si>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</si>
  <si>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</si>
  <si>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</si>
  <si>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</si>
  <si>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</si>
  <si>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</si>
  <si>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</si>
  <si>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</si>
  <si>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</si>
  <si>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</si>
  <si>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</si>
  <si>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</si>
  <si>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</si>
  <si>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</si>
  <si>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</si>
  <si>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</si>
  <si>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</si>
  <si>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</si>
  <si>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</si>
  <si>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</si>
  <si>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</si>
  <si>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</si>
  <si>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</si>
  <si>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</si>
  <si>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</si>
  <si>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</si>
  <si>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</si>
  <si>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</si>
  <si>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</si>
  <si>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</si>
  <si>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</si>
  <si>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</si>
  <si>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</si>
  <si>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</si>
  <si>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</si>
  <si>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</si>
  <si>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</si>
  <si>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</si>
  <si>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</si>
  <si>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</si>
  <si>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</si>
  <si>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</si>
  <si>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</si>
  <si>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</si>
  <si>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</si>
  <si>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</si>
  <si>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</si>
  <si>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</si>
  <si>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</si>
  <si>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</si>
  <si>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</si>
  <si>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</si>
  <si>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</si>
  <si>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</si>
  <si>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</si>
  <si>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</si>
  <si>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</si>
  <si>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</si>
  <si>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</si>
  <si>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</si>
  <si>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</si>
  <si>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</si>
  <si>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</si>
  <si>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</si>
  <si>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</si>
  <si>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</si>
  <si>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</si>
  <si>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</si>
  <si>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</si>
  <si>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</si>
  <si>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</si>
  <si>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</si>
  <si>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</si>
  <si>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</si>
  <si>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</si>
  <si>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</si>
  <si>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</si>
  <si>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</si>
  <si>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</si>
  <si>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</si>
  <si>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</si>
  <si>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</si>
  <si>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</si>
  <si>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</si>
  <si>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</si>
  <si>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</si>
  <si>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</si>
  <si>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</si>
  <si>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</si>
  <si>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</si>
  <si>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</si>
  <si>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</si>
  <si>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</si>
  <si>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</si>
  <si>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</si>
  <si>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</si>
  <si>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</si>
  <si>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</si>
  <si>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</si>
  <si>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</si>
  <si>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</si>
  <si>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</si>
  <si>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</si>
  <si>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</si>
  <si>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</si>
  <si>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</si>
  <si>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</si>
  <si>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</si>
  <si>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</si>
  <si>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</si>
  <si>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</si>
  <si>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</si>
  <si>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</si>
  <si>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</si>
  <si>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</si>
  <si>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</si>
  <si>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</si>
  <si>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</si>
  <si>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</si>
  <si>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</si>
  <si>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</si>
  <si>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</si>
  <si>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</si>
  <si>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</si>
  <si>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</si>
  <si>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</si>
  <si>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</si>
  <si>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</si>
  <si>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</si>
  <si>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</si>
  <si>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</si>
  <si>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</si>
  <si>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</si>
  <si>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</si>
  <si>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</si>
  <si>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</si>
  <si>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</si>
  <si>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</si>
  <si>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</si>
  <si>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</si>
  <si>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</si>
  <si>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</si>
  <si>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</si>
  <si>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</si>
  <si>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</si>
  <si>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</si>
  <si>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</si>
  <si>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</si>
  <si>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</si>
  <si>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</si>
  <si>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</si>
  <si>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</si>
  <si>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</si>
  <si>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</si>
  <si>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</si>
  <si>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</si>
  <si>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</si>
  <si>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</si>
  <si>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</si>
  <si>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</si>
  <si>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</si>
  <si>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</si>
  <si>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</si>
  <si>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</si>
  <si>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</si>
  <si>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</si>
  <si>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</si>
  <si>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</si>
  <si>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</si>
  <si>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</si>
  <si>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</si>
  <si>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</si>
  <si>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</si>
  <si>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</si>
  <si>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</si>
  <si>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</si>
  <si>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</si>
  <si>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</si>
  <si>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</si>
  <si>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</si>
  <si>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</si>
  <si>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</si>
  <si>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</si>
  <si>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</si>
  <si>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</si>
  <si>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</si>
  <si>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</si>
  <si>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</si>
  <si>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</si>
  <si>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</si>
  <si>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</si>
  <si>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</si>
  <si>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</si>
  <si>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</si>
  <si>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</si>
  <si>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</si>
  <si>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</si>
  <si>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</si>
  <si>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</si>
  <si>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</si>
  <si>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</si>
  <si>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</si>
  <si>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</si>
  <si>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</si>
  <si>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</si>
  <si>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</si>
  <si>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</si>
  <si>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</si>
  <si>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</si>
  <si>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</si>
  <si>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</si>
  <si>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</si>
  <si>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</si>
  <si>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</si>
  <si>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</si>
  <si>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</si>
  <si>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</si>
  <si>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</si>
  <si>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</si>
  <si>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</si>
  <si>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</si>
  <si>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</si>
  <si>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</si>
  <si>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</si>
  <si>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</si>
  <si>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</si>
  <si>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</si>
  <si>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</si>
  <si>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</si>
  <si>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</si>
  <si>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</si>
  <si>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</si>
  <si>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</si>
  <si>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</si>
  <si>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</si>
  <si>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</si>
  <si>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</si>
  <si>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</si>
  <si>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</si>
  <si>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</si>
  <si>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</si>
  <si>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</si>
  <si>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</si>
  <si>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</si>
  <si>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</si>
  <si>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</si>
  <si>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</si>
  <si>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</si>
  <si>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</si>
  <si>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</si>
  <si>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</si>
  <si>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</si>
  <si>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</si>
  <si>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</si>
  <si>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</si>
  <si>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</si>
  <si>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</si>
  <si>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</si>
  <si>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</si>
  <si>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</si>
  <si>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</si>
  <si>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</si>
  <si>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</si>
  <si>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</si>
  <si>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</si>
  <si>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</si>
  <si>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</si>
  <si>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</si>
  <si>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</si>
  <si>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</si>
  <si>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</si>
  <si>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</si>
  <si>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</si>
  <si>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</si>
  <si>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</si>
  <si>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</si>
  <si>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</si>
  <si>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</si>
  <si>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</si>
  <si>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</si>
  <si>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</si>
  <si>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</si>
  <si>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</si>
  <si>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</si>
  <si>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</si>
  <si>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</si>
  <si>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</si>
  <si>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</si>
  <si>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</si>
  <si>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</si>
  <si>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</si>
  <si>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</si>
  <si>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</si>
  <si>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</si>
  <si>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</si>
  <si>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</si>
  <si>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</si>
  <si>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</si>
  <si>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</si>
  <si>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</si>
  <si>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</si>
  <si>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</si>
  <si>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</si>
  <si>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</si>
  <si>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</si>
  <si>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</si>
  <si>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</si>
  <si>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</si>
  <si>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</si>
  <si>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</si>
  <si>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</si>
  <si>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</si>
  <si>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</si>
  <si>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</si>
  <si>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</si>
  <si>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</si>
  <si>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</si>
  <si>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</si>
  <si>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</si>
  <si>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</si>
  <si>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</si>
  <si>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</si>
  <si>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</si>
  <si>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</si>
  <si>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</si>
  <si>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</si>
  <si>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</si>
  <si>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</si>
  <si>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</si>
  <si>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</si>
  <si>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</si>
  <si>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</si>
  <si>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</si>
  <si>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</si>
  <si>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</si>
  <si>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</si>
  <si>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</si>
  <si>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</si>
  <si>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</si>
  <si>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</si>
  <si>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</si>
  <si>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</si>
  <si>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</si>
  <si>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</si>
  <si>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</si>
  <si>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</si>
  <si>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</si>
  <si>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</si>
  <si>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</si>
  <si>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</si>
  <si>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</si>
  <si>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</si>
  <si>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</si>
  <si>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</si>
  <si>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</si>
  <si>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</si>
  <si>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</si>
  <si>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</si>
  <si>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</si>
  <si>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</si>
  <si>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</si>
  <si>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</si>
  <si>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</si>
  <si>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</si>
  <si>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</si>
  <si>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</si>
  <si>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</si>
  <si>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</si>
  <si>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</si>
  <si>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</si>
  <si>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</si>
  <si>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</si>
  <si>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</si>
  <si>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</si>
  <si>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</si>
  <si>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</si>
  <si>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</si>
  <si>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</si>
  <si>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</si>
  <si>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</si>
  <si>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</si>
  <si>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</si>
  <si>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</si>
  <si>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</si>
  <si>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</si>
  <si>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</si>
  <si>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</si>
  <si>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</si>
  <si>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</si>
  <si>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</si>
  <si>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</si>
  <si>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</si>
  <si>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</si>
  <si>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</si>
  <si>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</si>
  <si>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</si>
  <si>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</si>
  <si>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</si>
  <si>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</si>
  <si>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</si>
  <si>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</si>
  <si>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</si>
  <si>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</si>
  <si>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</si>
  <si>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</si>
  <si>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</si>
  <si>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</si>
  <si>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</si>
  <si>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</si>
  <si>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</si>
  <si>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</si>
  <si>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</si>
  <si>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</si>
  <si>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</si>
  <si>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</si>
  <si>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</si>
  <si>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</si>
  <si>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</si>
  <si>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</si>
  <si>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</si>
  <si>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</si>
  <si>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</si>
  <si>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</si>
  <si>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</si>
  <si>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</si>
  <si>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</si>
  <si>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</si>
  <si>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</si>
  <si>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</si>
  <si>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</si>
  <si>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</si>
  <si>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</si>
  <si>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</si>
  <si>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</si>
  <si>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</si>
  <si>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</si>
  <si>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</si>
  <si>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</si>
  <si>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</si>
  <si>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</si>
  <si>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</si>
  <si>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</si>
  <si>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</si>
  <si>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</si>
  <si>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</si>
  <si>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</si>
  <si>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</si>
  <si>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</si>
  <si>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</si>
  <si>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</si>
  <si>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</si>
  <si>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</si>
  <si>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</si>
  <si>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</si>
  <si>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</si>
  <si>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</si>
  <si>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</si>
  <si>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</si>
  <si>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</si>
  <si>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</si>
  <si>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</si>
  <si>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</si>
  <si>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</si>
  <si>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</si>
  <si>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</si>
  <si>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</si>
  <si>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</si>
  <si>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</si>
  <si>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</si>
  <si>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</si>
  <si>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</si>
  <si>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</si>
  <si>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</si>
  <si>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</si>
  <si>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</si>
  <si>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</si>
  <si>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</si>
  <si>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</si>
  <si>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</si>
  <si>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</si>
  <si>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</si>
  <si>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</si>
  <si>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</si>
  <si>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</si>
  <si>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</si>
  <si>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</si>
  <si>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</si>
  <si>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</si>
  <si>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</si>
  <si>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</si>
  <si>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</si>
  <si>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</si>
  <si>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</si>
  <si>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</si>
  <si>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</si>
  <si>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</si>
  <si>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</si>
  <si>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</si>
  <si>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</si>
  <si>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</si>
  <si>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</si>
  <si>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</si>
  <si>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</si>
  <si>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</si>
  <si>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</si>
  <si>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</si>
  <si>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</si>
  <si>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</si>
  <si>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</si>
  <si>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</si>
  <si>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</si>
  <si>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</si>
  <si>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</si>
  <si>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</si>
  <si>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</si>
  <si>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</si>
  <si>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</si>
  <si>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</si>
  <si>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</si>
  <si>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</si>
  <si>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</si>
  <si>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</si>
  <si>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</si>
  <si>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</si>
  <si>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</si>
  <si>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</si>
  <si>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</si>
  <si>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</si>
  <si>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</si>
  <si>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</si>
  <si>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</si>
  <si>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</si>
  <si>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</si>
  <si>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</si>
  <si>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</si>
  <si>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</si>
  <si>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</si>
  <si>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</si>
  <si>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</si>
  <si>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</si>
  <si>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</si>
  <si>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</si>
  <si>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</si>
  <si>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</si>
  <si>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</si>
  <si>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</si>
  <si>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</si>
  <si>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</si>
  <si>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</si>
  <si>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</si>
  <si>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</si>
  <si>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</si>
  <si>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</si>
  <si>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</si>
  <si>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</si>
  <si>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</si>
  <si>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</si>
  <si>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</si>
  <si>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</si>
  <si>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</si>
  <si>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</si>
  <si>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</si>
  <si>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</si>
  <si>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</si>
  <si>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</si>
  <si>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</si>
  <si>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</si>
  <si>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</si>
  <si>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</si>
  <si>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</si>
  <si>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</si>
  <si>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</si>
  <si>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</si>
  <si>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</si>
  <si>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</si>
  <si>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</si>
  <si>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</si>
  <si>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</si>
  <si>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</si>
  <si>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</si>
  <si>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</si>
  <si>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</si>
  <si>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</si>
  <si>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</si>
  <si>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</si>
  <si>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</si>
  <si>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</si>
  <si>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</si>
  <si>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</si>
  <si>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</si>
  <si>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</si>
  <si>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</si>
  <si>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</si>
  <si>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</si>
  <si>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</si>
  <si>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</si>
  <si>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</si>
  <si>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</si>
  <si>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</si>
  <si>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</si>
  <si>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</si>
  <si>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</si>
  <si>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</si>
  <si>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</si>
  <si>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</si>
  <si>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</si>
  <si>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</si>
  <si>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</si>
  <si>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</si>
  <si>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</si>
  <si>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</si>
  <si>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</si>
  <si>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</si>
  <si>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</si>
  <si>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</si>
  <si>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</si>
  <si>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</si>
  <si>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</si>
  <si>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</si>
  <si>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</si>
  <si>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</si>
  <si>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</si>
  <si>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</si>
  <si>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</si>
  <si>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</si>
  <si>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</si>
  <si>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</si>
  <si>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</si>
  <si>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</si>
  <si>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</si>
  <si>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</si>
  <si>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</si>
  <si>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</si>
  <si>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</si>
  <si>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</si>
  <si>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</si>
  <si>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</si>
  <si>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</si>
  <si>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</si>
  <si>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</si>
  <si>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</si>
  <si>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</si>
  <si>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</si>
  <si>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</si>
  <si>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</si>
  <si>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</si>
  <si>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</si>
  <si>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</si>
  <si>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</si>
  <si>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</si>
  <si>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</si>
  <si>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</si>
  <si>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</si>
  <si>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</si>
  <si>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</si>
  <si>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</si>
  <si>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</si>
  <si>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</si>
  <si>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</si>
  <si>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</si>
  <si>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</si>
  <si>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</si>
  <si>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</si>
  <si>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</si>
  <si>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</si>
  <si>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</si>
  <si>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</si>
  <si>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</si>
  <si>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</si>
  <si>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</si>
  <si>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</si>
  <si>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</si>
  <si>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</si>
  <si>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</si>
  <si>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</si>
  <si>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</si>
  <si>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</si>
  <si>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</si>
  <si>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</si>
  <si>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</si>
  <si>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</si>
  <si>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</si>
  <si>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</si>
  <si>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</si>
  <si>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</si>
  <si>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</si>
  <si>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</si>
  <si>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</si>
  <si>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</si>
  <si>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</si>
  <si>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</si>
  <si>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</si>
  <si>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</si>
  <si>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</si>
  <si>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</si>
  <si>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</si>
  <si>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</si>
  <si>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</si>
  <si>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</si>
  <si>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</si>
  <si>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</si>
  <si>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</si>
  <si>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</si>
  <si>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</si>
  <si>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</si>
  <si>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</si>
  <si>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</si>
  <si>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</si>
  <si>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</si>
  <si>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</si>
  <si>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</si>
  <si>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</si>
  <si>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</si>
  <si>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</si>
  <si>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</si>
  <si>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</si>
  <si>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</si>
  <si>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</si>
  <si>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</si>
  <si>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</si>
  <si>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</si>
  <si>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</si>
  <si>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</si>
  <si>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</si>
  <si>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</si>
  <si>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</si>
  <si>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</si>
  <si>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</si>
  <si>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</si>
  <si>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</si>
  <si>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</si>
  <si>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</si>
  <si>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</si>
  <si>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</si>
  <si>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</si>
  <si>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</si>
  <si>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</si>
  <si>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</si>
  <si>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</si>
  <si>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</si>
  <si>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</si>
  <si>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</si>
  <si>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</si>
  <si>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</si>
  <si>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</si>
  <si>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</si>
  <si>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</si>
  <si>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</si>
  <si>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</si>
  <si>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</si>
  <si>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</si>
  <si>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</si>
  <si>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</si>
  <si>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</si>
  <si>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</si>
  <si>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</si>
  <si>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</si>
  <si>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</si>
  <si>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</si>
  <si>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</si>
  <si>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</si>
  <si>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</si>
  <si>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</si>
  <si>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</si>
  <si>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</si>
  <si>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</si>
  <si>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</si>
  <si>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</si>
  <si>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</si>
  <si>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</si>
  <si>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</si>
  <si>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</si>
  <si>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</si>
  <si>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</si>
  <si>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</si>
  <si>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</si>
  <si>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</si>
  <si>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</si>
  <si>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</si>
  <si>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</si>
  <si>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</si>
  <si>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</si>
  <si>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</si>
  <si>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</si>
  <si>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</si>
  <si>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</si>
  <si>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</si>
  <si>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</si>
  <si>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</si>
  <si>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</si>
  <si>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</si>
  <si>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</si>
  <si>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</si>
  <si>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</si>
  <si>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</si>
  <si>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</si>
  <si>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</si>
  <si>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</si>
  <si>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</si>
  <si>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</si>
  <si>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</si>
  <si>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</si>
  <si>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</si>
  <si>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</si>
  <si>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</si>
  <si>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</si>
  <si>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</si>
  <si>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</si>
  <si>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</si>
  <si>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</si>
  <si>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</si>
  <si>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</si>
  <si>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</si>
  <si>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</si>
  <si>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</si>
  <si>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</si>
  <si>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</si>
  <si>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</si>
  <si>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</si>
  <si>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</si>
  <si>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</si>
  <si>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</si>
  <si>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</si>
  <si>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</si>
  <si>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</si>
  <si>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</si>
  <si>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</si>
  <si>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</si>
  <si>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</si>
  <si>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</si>
  <si>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</si>
  <si>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</si>
  <si>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</si>
  <si>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</si>
  <si>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</si>
  <si>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</si>
  <si>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</si>
  <si>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</si>
  <si>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</si>
  <si>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</si>
  <si>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</si>
  <si>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</si>
  <si>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</si>
  <si>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</si>
  <si>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</si>
  <si>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</si>
  <si>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</si>
  <si>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</si>
  <si>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</si>
  <si>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</si>
  <si>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</si>
  <si>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</si>
  <si>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</si>
  <si>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</si>
  <si>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</si>
  <si>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</si>
  <si>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</si>
  <si>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</si>
  <si>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</si>
  <si>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</si>
  <si>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</si>
  <si>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</si>
  <si>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</si>
  <si>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</si>
  <si>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</si>
  <si>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</si>
  <si>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</si>
  <si>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</si>
  <si>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</si>
  <si>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</si>
  <si>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</si>
  <si>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</si>
  <si>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</si>
  <si>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</si>
  <si>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</si>
  <si>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</si>
  <si>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</si>
  <si>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</si>
  <si>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</si>
  <si>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</si>
  <si>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</si>
  <si>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</si>
  <si>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</si>
  <si>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</si>
  <si>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</si>
  <si>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</si>
  <si>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</si>
  <si>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</si>
  <si>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</si>
  <si>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</si>
  <si>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</si>
  <si>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</si>
  <si>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</si>
  <si>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</si>
  <si>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</si>
  <si>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</si>
  <si>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</si>
  <si>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</si>
  <si>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</si>
  <si>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</si>
  <si>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</si>
  <si>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</si>
  <si>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</si>
  <si>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</si>
  <si>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</si>
  <si>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</si>
  <si>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</si>
  <si>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</si>
  <si>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</si>
  <si>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</si>
  <si>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</si>
  <si>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</si>
  <si>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</si>
  <si>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</si>
  <si>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</si>
  <si>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</si>
  <si>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</si>
  <si>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</si>
  <si>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</si>
  <si>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</si>
  <si>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</si>
  <si>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</si>
  <si>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</si>
  <si>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</si>
  <si>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</si>
  <si>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</si>
  <si>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</si>
  <si>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</si>
  <si>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</si>
  <si>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</si>
  <si>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</si>
  <si>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</si>
  <si>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</si>
  <si>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</si>
  <si>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</si>
  <si>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</si>
  <si>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</si>
  <si>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</si>
  <si>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</si>
  <si>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</si>
  <si>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</si>
  <si>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</si>
  <si>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</si>
  <si>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</si>
  <si>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</si>
  <si>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</si>
  <si>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</si>
  <si>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</si>
  <si>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</si>
  <si>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</si>
  <si>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</si>
  <si>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</si>
  <si>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</si>
  <si>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</si>
  <si>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</si>
  <si>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</si>
  <si>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</si>
  <si>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</si>
  <si>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</si>
  <si>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</si>
  <si>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</si>
  <si>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</si>
  <si>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</si>
  <si>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</si>
  <si>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</si>
  <si>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</si>
  <si>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</si>
  <si>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</si>
  <si>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</si>
  <si>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</si>
  <si>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</si>
  <si>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</si>
  <si>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</si>
  <si>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</si>
  <si>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</si>
  <si>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</si>
  <si>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</si>
  <si>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</si>
  <si>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</si>
  <si>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</si>
  <si>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</si>
  <si>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</si>
  <si>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</si>
  <si>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</si>
  <si>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</si>
  <si>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</si>
  <si>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</si>
  <si>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</si>
  <si>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</si>
  <si>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</si>
  <si>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</si>
  <si>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</si>
  <si>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</si>
  <si>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</si>
  <si>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</si>
  <si>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</si>
  <si>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</si>
  <si>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</si>
  <si>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</si>
  <si>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</si>
  <si>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</si>
  <si>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</si>
  <si>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</si>
  <si>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</si>
  <si>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</si>
  <si>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</si>
  <si>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</si>
  <si>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</si>
  <si>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</si>
  <si>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</si>
  <si>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</si>
  <si>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</si>
  <si>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</si>
  <si>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</si>
  <si>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</si>
  <si>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</si>
  <si>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</si>
  <si>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</si>
  <si>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</si>
  <si>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</si>
  <si>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</si>
  <si>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</si>
  <si>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</si>
  <si>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</si>
  <si>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</si>
  <si>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</si>
  <si>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</si>
  <si>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</si>
  <si>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</si>
  <si>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</si>
  <si>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</si>
  <si>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</si>
  <si>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</si>
  <si>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</si>
  <si>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</si>
  <si>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</si>
  <si>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</si>
  <si>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</si>
  <si>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</si>
  <si>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</si>
  <si>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</si>
  <si>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</si>
  <si>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</si>
  <si>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</si>
  <si>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</si>
  <si>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</si>
  <si>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</si>
  <si>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</si>
  <si>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</si>
  <si>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</si>
  <si>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</si>
  <si>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</si>
  <si>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</si>
  <si>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</si>
  <si>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</si>
  <si>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</si>
  <si>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</si>
  <si>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</si>
  <si>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</si>
  <si>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</si>
  <si>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</si>
  <si>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</si>
  <si>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</si>
  <si>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</si>
  <si>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</si>
  <si>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</si>
  <si>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</si>
  <si>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</si>
  <si>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</si>
  <si>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</si>
  <si>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</si>
  <si>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</si>
  <si>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</si>
  <si>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</si>
  <si>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</si>
  <si>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</si>
  <si>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</si>
  <si>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</si>
  <si>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</si>
  <si>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</si>
  <si>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</si>
  <si>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</si>
  <si>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</si>
  <si>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</si>
  <si>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</si>
  <si>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</si>
  <si>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</si>
  <si>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</si>
  <si>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</si>
  <si>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</si>
  <si>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</si>
  <si>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</si>
  <si>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</si>
  <si>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</si>
  <si>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</si>
  <si>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</si>
  <si>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</si>
  <si>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</si>
  <si>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</si>
  <si>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</si>
  <si>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</si>
  <si>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</si>
  <si>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</si>
  <si>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</si>
  <si>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</si>
  <si>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</si>
  <si>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</si>
  <si>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</si>
  <si>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</si>
  <si>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</si>
  <si>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</si>
  <si>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</si>
  <si>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</si>
  <si>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</si>
  <si>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</si>
  <si>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</si>
  <si>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</si>
  <si>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</si>
  <si>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</si>
  <si>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</si>
  <si>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</si>
  <si>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</si>
  <si>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</si>
  <si>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</si>
  <si>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</si>
  <si>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</si>
  <si>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</si>
  <si>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</si>
  <si>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</si>
  <si>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</si>
  <si>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</si>
  <si>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</si>
  <si>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</si>
  <si>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</si>
  <si>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</si>
  <si>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</si>
  <si>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</si>
  <si>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</si>
  <si>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</si>
  <si>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</si>
  <si>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</si>
  <si>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</si>
  <si>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</si>
  <si>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</si>
  <si>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</si>
  <si>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</si>
  <si>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</si>
  <si>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</si>
  <si>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</si>
  <si>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</si>
  <si>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</si>
  <si>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</si>
  <si>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</si>
  <si>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</si>
  <si>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</si>
  <si>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</si>
  <si>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</si>
  <si>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</si>
  <si>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</si>
  <si>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</si>
  <si>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</si>
  <si>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</si>
  <si>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</si>
  <si>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</si>
  <si>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</si>
  <si>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</si>
  <si>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</si>
  <si>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</si>
  <si>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</si>
  <si>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</si>
  <si>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</si>
  <si>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</si>
  <si>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</si>
  <si>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</si>
  <si>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</si>
  <si>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</si>
  <si>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</si>
  <si>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</si>
  <si>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</si>
  <si>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</si>
  <si>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</si>
  <si>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</si>
  <si>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</si>
  <si>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</si>
  <si>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</si>
  <si>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</si>
  <si>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</si>
  <si>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</si>
  <si>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</si>
  <si>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</si>
  <si>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</si>
  <si>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</si>
  <si>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</si>
  <si>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</si>
  <si>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</si>
  <si>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</si>
  <si>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</si>
  <si>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</si>
  <si>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</si>
  <si>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</si>
  <si>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</si>
  <si>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</si>
  <si>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</si>
  <si>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</si>
  <si>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</si>
  <si>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</si>
  <si>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</si>
  <si>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</si>
  <si>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</si>
  <si>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</si>
  <si>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</si>
  <si>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</si>
  <si>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</si>
  <si>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</si>
  <si>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</si>
  <si>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</si>
  <si>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</si>
  <si>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</si>
  <si>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</si>
  <si>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</si>
  <si>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</si>
  <si>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</si>
  <si>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</si>
  <si>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</si>
  <si>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</si>
  <si>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</si>
  <si>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</si>
  <si>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</si>
  <si>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</si>
  <si>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</si>
  <si>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</si>
  <si>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</si>
  <si>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</si>
  <si>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</si>
  <si>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</si>
  <si>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</si>
  <si>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</si>
  <si>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</si>
  <si>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</si>
  <si>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</si>
  <si>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</si>
  <si>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</si>
  <si>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</si>
  <si>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</si>
  <si>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</si>
  <si>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</si>
  <si>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</si>
  <si>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</si>
  <si>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</si>
  <si>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</si>
  <si>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</si>
  <si>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</si>
  <si>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</si>
  <si>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</si>
  <si>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</si>
  <si>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</si>
  <si>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</si>
  <si>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</si>
  <si>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</si>
  <si>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</si>
  <si>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</si>
  <si>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</si>
  <si>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</si>
  <si>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</si>
  <si>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</si>
  <si>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</si>
  <si>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</si>
  <si>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</si>
  <si>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</si>
  <si>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</si>
  <si>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</si>
  <si>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</si>
  <si>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</si>
  <si>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</si>
  <si>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</si>
  <si>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</si>
  <si>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</si>
  <si>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</si>
  <si>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</si>
  <si>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</si>
  <si>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</si>
  <si>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</si>
  <si>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</si>
  <si>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</si>
  <si>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</si>
  <si>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</si>
  <si>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</si>
  <si>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</si>
  <si>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</si>
  <si>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</si>
  <si>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</si>
  <si>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</si>
  <si>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</si>
  <si>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</si>
  <si>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</si>
  <si>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</si>
  <si>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</si>
  <si>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</si>
  <si>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</si>
  <si>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</si>
  <si>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</si>
  <si>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</si>
  <si>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</si>
  <si>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</si>
  <si>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</si>
  <si>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</si>
  <si>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</si>
  <si>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</si>
  <si>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</si>
  <si>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</si>
  <si>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</si>
  <si>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</si>
  <si>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</si>
  <si>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</si>
  <si>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</si>
  <si>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</si>
  <si>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</si>
  <si>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</si>
  <si>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</si>
  <si>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</si>
  <si>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</si>
  <si>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</si>
  <si>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</si>
  <si>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</si>
  <si>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</si>
  <si>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</si>
  <si>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</si>
  <si>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</si>
  <si>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</si>
  <si>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</si>
  <si>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</si>
  <si>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</si>
  <si>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</si>
  <si>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</si>
  <si>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</si>
  <si>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</si>
  <si>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</si>
  <si>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</si>
  <si>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</si>
  <si>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</si>
  <si>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</si>
  <si>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</si>
  <si>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</si>
  <si>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</si>
  <si>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</si>
  <si>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</si>
  <si>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</si>
  <si>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</si>
  <si>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</si>
  <si>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</si>
  <si>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</si>
  <si>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</si>
  <si>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</si>
  <si>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</si>
  <si>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</si>
  <si>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</si>
  <si>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</si>
  <si>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</si>
  <si>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</si>
  <si>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</si>
  <si>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</si>
  <si>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</si>
  <si>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</si>
  <si>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</si>
  <si>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</si>
  <si>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</si>
  <si>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</si>
  <si>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</si>
  <si>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</si>
  <si>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</si>
  <si>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</si>
  <si>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</si>
  <si>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</si>
  <si>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</si>
  <si>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</si>
  <si>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</si>
  <si>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</si>
  <si>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</si>
  <si>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</si>
  <si>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</si>
  <si>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</si>
  <si>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</si>
  <si>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</si>
  <si>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</si>
  <si>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</si>
  <si>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</si>
  <si>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</si>
  <si>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</si>
  <si>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</si>
  <si>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</si>
  <si>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</si>
  <si>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</si>
  <si>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</si>
  <si>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</si>
  <si>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</si>
  <si>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</si>
  <si>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</si>
  <si>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</si>
  <si>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</si>
  <si>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</si>
  <si>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</si>
  <si>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</si>
  <si>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</si>
  <si>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</si>
  <si>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</si>
  <si>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</si>
  <si>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</si>
  <si>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</si>
  <si>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</si>
  <si>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</si>
  <si>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</si>
  <si>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</si>
  <si>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</si>
  <si>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</si>
  <si>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</si>
  <si>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</si>
  <si>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</si>
  <si>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</si>
  <si>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</si>
  <si>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</si>
  <si>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</si>
  <si>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</si>
  <si>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</si>
  <si>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</si>
  <si>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</si>
  <si>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</si>
  <si>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</si>
  <si>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</si>
  <si>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</si>
  <si>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</si>
  <si>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</si>
  <si>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</si>
  <si>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</si>
  <si>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</si>
  <si>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</si>
  <si>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</si>
  <si>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</si>
  <si>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</si>
  <si>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</si>
  <si>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</si>
  <si>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</si>
  <si>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</si>
  <si>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</si>
  <si>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</si>
  <si>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</si>
  <si>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</si>
  <si>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</si>
  <si>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</si>
  <si>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</si>
  <si>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</si>
  <si>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</si>
  <si>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</si>
  <si>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</si>
  <si>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</si>
  <si>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</si>
  <si>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</si>
  <si>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</si>
  <si>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</si>
  <si>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</si>
  <si>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</si>
  <si>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</si>
  <si>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</si>
  <si>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</si>
  <si>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</si>
  <si>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</si>
  <si>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</si>
  <si>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</si>
  <si>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</si>
  <si>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</si>
  <si>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</si>
  <si>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</si>
  <si>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</si>
  <si>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</si>
  <si>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</si>
  <si>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</si>
  <si>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</si>
  <si>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</si>
  <si>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</si>
  <si>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</si>
  <si>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</si>
  <si>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</si>
  <si>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</si>
  <si>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</si>
  <si>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</si>
  <si>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</si>
  <si>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</si>
  <si>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</si>
  <si>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</si>
  <si>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</si>
  <si>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</si>
  <si>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</si>
  <si>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</si>
  <si>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</si>
  <si>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</si>
  <si>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</si>
  <si>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</si>
  <si>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</si>
  <si>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</si>
  <si>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</si>
  <si>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</si>
  <si>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</si>
  <si>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</si>
  <si>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</si>
  <si>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</si>
  <si>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</si>
  <si>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</si>
  <si>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</si>
  <si>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</si>
  <si>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</si>
  <si>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</si>
  <si>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</si>
  <si>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</si>
  <si>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</si>
  <si>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</si>
  <si>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</si>
  <si>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</si>
  <si>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</si>
  <si>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</si>
  <si>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</si>
  <si>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</si>
  <si>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</si>
  <si>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</si>
  <si>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</si>
  <si>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</si>
  <si>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</si>
  <si>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</si>
  <si>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</si>
  <si>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</si>
  <si>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</si>
  <si>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</si>
  <si>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</si>
  <si>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</si>
  <si>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</si>
  <si>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</si>
  <si>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</si>
  <si>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</si>
  <si>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</si>
  <si>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</si>
  <si>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</si>
  <si>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</si>
  <si>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</si>
  <si>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</si>
  <si>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</si>
  <si>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</si>
  <si>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</si>
  <si>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</si>
  <si>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</si>
  <si>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</si>
  <si>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</si>
  <si>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</si>
  <si>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</si>
  <si>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</si>
  <si>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</si>
  <si>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</si>
  <si>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</si>
  <si>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</si>
  <si>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</si>
  <si>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</si>
  <si>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</si>
  <si>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</si>
  <si>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</si>
  <si>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</si>
  <si>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</si>
  <si>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</si>
  <si>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</si>
  <si>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</si>
  <si>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</si>
  <si>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</si>
  <si>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</si>
  <si>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</si>
  <si>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</si>
  <si>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</si>
  <si>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</si>
  <si>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</si>
  <si>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</si>
  <si>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</si>
  <si>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</si>
  <si>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</si>
  <si>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</si>
  <si>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</si>
  <si>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</si>
  <si>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</si>
  <si>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</si>
  <si>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</si>
  <si>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</si>
  <si>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</si>
  <si>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</si>
  <si>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</si>
  <si>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</si>
  <si>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</si>
  <si>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</si>
  <si>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</si>
  <si>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</si>
  <si>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</si>
  <si>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</si>
  <si>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</si>
  <si>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</si>
  <si>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</si>
  <si>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</si>
  <si>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</si>
  <si>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</si>
  <si>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</si>
  <si>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</si>
  <si>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</si>
  <si>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</si>
  <si>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</si>
  <si>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</si>
  <si>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</si>
  <si>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</si>
  <si>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</si>
  <si>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</si>
  <si>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</si>
  <si>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</si>
  <si>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</si>
  <si>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</si>
  <si>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</si>
  <si>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</si>
  <si>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</si>
  <si>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</si>
  <si>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</si>
  <si>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</si>
  <si>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</si>
  <si>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</si>
  <si>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</si>
  <si>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</si>
  <si>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</si>
  <si>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</si>
  <si>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</si>
  <si>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</si>
  <si>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</si>
  <si>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</si>
  <si>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</si>
  <si>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</si>
  <si>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</si>
  <si>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</si>
  <si>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</si>
  <si>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</si>
  <si>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</si>
  <si>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</si>
  <si>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</si>
  <si>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</si>
  <si>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</si>
  <si>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</si>
  <si>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</si>
  <si>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</si>
  <si>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</si>
  <si>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</si>
  <si>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</si>
  <si>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</si>
  <si>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</si>
  <si>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</si>
  <si>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</si>
  <si>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</si>
  <si>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</si>
  <si>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</si>
  <si>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</si>
  <si>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</si>
  <si>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</si>
  <si>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</si>
  <si>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</si>
  <si>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</si>
  <si>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</si>
  <si>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</si>
  <si>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</si>
  <si>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</si>
  <si>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</si>
  <si>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</si>
  <si>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</si>
  <si>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</si>
  <si>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</si>
  <si>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</si>
  <si>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</si>
  <si>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</si>
  <si>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</si>
  <si>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</si>
  <si>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</si>
  <si>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</si>
  <si>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</si>
  <si>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</si>
  <si>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</si>
  <si>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</si>
  <si>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</si>
  <si>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</si>
  <si>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</si>
  <si>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</si>
  <si>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</si>
  <si>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</si>
  <si>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</si>
  <si>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</si>
  <si>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</si>
  <si>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</si>
  <si>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</si>
  <si>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</si>
  <si>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</si>
  <si>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</si>
  <si>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</si>
  <si>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</si>
  <si>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</si>
  <si>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</si>
  <si>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</si>
  <si>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</si>
  <si>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</si>
  <si>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</si>
  <si>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</si>
  <si>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</si>
  <si>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</si>
  <si>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</si>
  <si>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</si>
  <si>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</si>
  <si>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</si>
  <si>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</si>
  <si>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</si>
  <si>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</si>
  <si>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</si>
  <si>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</si>
  <si>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</si>
  <si>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</si>
  <si>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</si>
  <si>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</si>
  <si>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</si>
  <si>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</si>
  <si>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</si>
  <si>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</si>
  <si>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</si>
  <si>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</si>
  <si>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</si>
  <si>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</si>
  <si>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</si>
  <si>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</si>
  <si>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</si>
  <si>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</si>
  <si>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</si>
  <si>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</si>
  <si>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</si>
  <si>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</si>
  <si>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</si>
  <si>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</si>
  <si>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</si>
  <si>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</si>
  <si>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</si>
  <si>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</si>
  <si>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</si>
  <si>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</si>
  <si>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</si>
  <si>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</si>
  <si>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</si>
  <si>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</si>
  <si>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</si>
  <si>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</si>
  <si>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</si>
  <si>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</si>
  <si>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</si>
  <si>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</si>
  <si>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</si>
  <si>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</si>
  <si>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</si>
  <si>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</si>
  <si>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</si>
  <si>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</si>
  <si>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</si>
  <si>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</si>
  <si>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</si>
  <si>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</si>
  <si>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</si>
  <si>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</si>
  <si>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</si>
  <si>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</si>
  <si>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</si>
  <si>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</si>
  <si>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</si>
  <si>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</si>
  <si>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</si>
  <si>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</si>
  <si>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</si>
  <si>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</si>
  <si>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</si>
  <si>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</si>
  <si>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</si>
  <si>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</si>
  <si>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</si>
  <si>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</si>
  <si>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</si>
  <si>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</si>
  <si>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</si>
  <si>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</si>
  <si>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</si>
  <si>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</si>
  <si>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</si>
  <si>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</si>
  <si>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</si>
  <si>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</si>
  <si>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</si>
  <si>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</si>
  <si>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</si>
  <si>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</si>
  <si>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</si>
  <si>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</si>
  <si>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</si>
  <si>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</si>
  <si>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</si>
  <si>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</si>
  <si>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</si>
  <si>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</si>
  <si>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</si>
  <si>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</si>
  <si>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</si>
  <si>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</si>
  <si>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</si>
  <si>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</si>
  <si>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</si>
  <si>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</si>
  <si>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</si>
  <si>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</si>
  <si>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</si>
  <si>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</si>
  <si>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</si>
  <si>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</si>
  <si>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</si>
  <si>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</si>
  <si>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</si>
  <si>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</si>
  <si>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</si>
  <si>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</si>
  <si>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</si>
  <si>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</si>
  <si>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</si>
  <si>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</si>
  <si>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</si>
  <si>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</si>
  <si>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</si>
  <si>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</si>
  <si>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</si>
  <si>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</si>
  <si>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</si>
  <si>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</si>
  <si>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</si>
  <si>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</si>
  <si>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</si>
  <si>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</si>
  <si>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</si>
  <si>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</si>
  <si>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</si>
  <si>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</si>
  <si>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</si>
  <si>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</si>
  <si>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</si>
  <si>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</si>
  <si>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</si>
  <si>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</si>
  <si>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</si>
  <si>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</si>
  <si>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</si>
  <si>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</si>
  <si>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</si>
  <si>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</si>
  <si>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</si>
  <si>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</si>
  <si>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</si>
  <si>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</si>
  <si>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</si>
  <si>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</si>
  <si>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</si>
  <si>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</si>
  <si>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</si>
  <si>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</si>
  <si>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</si>
  <si>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</si>
  <si>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</si>
  <si>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</si>
  <si>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</si>
  <si>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</si>
  <si>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</si>
  <si>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</si>
  <si>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</si>
  <si>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</si>
  <si>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</si>
  <si>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</si>
  <si>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</si>
  <si>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</si>
  <si>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</si>
  <si>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</si>
  <si>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</si>
  <si>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</si>
  <si>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</si>
  <si>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</si>
  <si>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</si>
  <si>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</si>
  <si>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</si>
  <si>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</si>
  <si>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</si>
  <si>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</si>
  <si>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</si>
  <si>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</si>
  <si>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</si>
  <si>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</si>
  <si>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</si>
  <si>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</si>
  <si>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</si>
  <si>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</si>
  <si>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</si>
  <si>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</si>
  <si>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</si>
  <si>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</si>
  <si>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</si>
  <si>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</si>
  <si>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</si>
  <si>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</si>
  <si>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</si>
  <si>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</si>
  <si>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</si>
  <si>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</si>
  <si>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</si>
  <si>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</si>
  <si>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</si>
  <si>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</si>
  <si>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</si>
  <si>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</si>
  <si>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</si>
  <si>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</si>
  <si>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</si>
  <si>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</si>
  <si>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</si>
  <si>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</si>
  <si>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</si>
  <si>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</si>
  <si>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</si>
  <si>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</si>
  <si>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</si>
  <si>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</si>
  <si>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</si>
  <si>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</si>
  <si>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</si>
  <si>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</si>
  <si>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</si>
  <si>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</si>
  <si>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</si>
  <si>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</si>
  <si>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</si>
  <si>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</si>
  <si>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</si>
  <si>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</si>
  <si>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</si>
  <si>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</si>
  <si>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</si>
  <si>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</si>
  <si>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</si>
  <si>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</si>
  <si>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</si>
  <si>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</si>
  <si>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</si>
  <si>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</si>
  <si>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</si>
  <si>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</si>
  <si>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</si>
  <si>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</si>
  <si>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</si>
  <si>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</si>
  <si>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</si>
  <si>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</si>
  <si>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</si>
  <si>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</si>
  <si>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</si>
  <si>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</si>
  <si>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</si>
  <si>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</si>
  <si>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</si>
  <si>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</si>
  <si>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</si>
  <si>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</si>
  <si>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</si>
  <si>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</si>
  <si>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</si>
  <si>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</si>
  <si>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</si>
  <si>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</si>
  <si>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</si>
  <si>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</si>
  <si>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</si>
  <si>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</si>
  <si>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</si>
  <si>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</si>
  <si>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</si>
  <si>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</si>
  <si>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</si>
  <si>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</si>
  <si>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</si>
  <si>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</si>
  <si>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</si>
  <si>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</si>
  <si>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</si>
  <si>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</si>
  <si>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</si>
  <si>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</si>
  <si>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</si>
  <si>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</si>
  <si>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</si>
  <si>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</si>
  <si>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</si>
  <si>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</si>
  <si>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</si>
  <si>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</si>
  <si>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</si>
  <si>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</si>
  <si>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</si>
  <si>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</si>
  <si>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</si>
  <si>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</si>
  <si>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</si>
  <si>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</si>
  <si>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</si>
  <si>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</si>
  <si>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</si>
  <si>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</si>
  <si>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</si>
  <si>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</si>
  <si>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</si>
  <si>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</si>
  <si>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</si>
  <si>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</si>
  <si>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</si>
  <si>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</si>
  <si>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</si>
  <si>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</si>
  <si>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</si>
  <si>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</si>
  <si>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</si>
  <si>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</si>
  <si>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</si>
  <si>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</si>
  <si>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</si>
  <si>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</si>
  <si>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</si>
  <si>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</si>
  <si>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</si>
  <si>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</si>
  <si>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</si>
  <si>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</si>
  <si>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</si>
  <si>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</si>
  <si>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</si>
  <si>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</si>
  <si>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</si>
  <si>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</si>
  <si>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</si>
  <si>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</si>
  <si>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</si>
  <si>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</si>
  <si>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</si>
  <si>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</si>
  <si>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</si>
  <si>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</si>
  <si>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</si>
  <si>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</si>
  <si>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</si>
  <si>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</si>
  <si>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</si>
  <si>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</si>
  <si>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</si>
  <si>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</si>
  <si>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</si>
  <si>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</si>
  <si>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</si>
  <si>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</si>
  <si>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</si>
  <si>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</si>
  <si>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</si>
  <si>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</si>
  <si>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</si>
  <si>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</si>
  <si>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</si>
  <si>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</si>
  <si>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</si>
  <si>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</si>
  <si>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</si>
  <si>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</si>
  <si>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</si>
  <si>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</si>
  <si>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</si>
  <si>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</si>
  <si>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</si>
  <si>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</si>
  <si>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</si>
  <si>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</si>
  <si>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</si>
  <si>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</si>
  <si>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</si>
  <si>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</si>
  <si>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</si>
  <si>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</si>
  <si>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</si>
  <si>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</si>
  <si>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</si>
  <si>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</si>
  <si>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</si>
  <si>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</si>
  <si>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</si>
  <si>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</si>
  <si>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</si>
  <si>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</si>
  <si>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</si>
  <si>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</si>
  <si>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</si>
  <si>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</si>
  <si>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</si>
  <si>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</si>
  <si>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</si>
  <si>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</si>
  <si>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</si>
  <si>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</si>
  <si>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</si>
  <si>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</si>
  <si>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</si>
  <si>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</si>
  <si>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</si>
  <si>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</si>
  <si>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</si>
  <si>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</si>
  <si>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</si>
  <si>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</si>
  <si>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</si>
  <si>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</si>
  <si>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</si>
  <si>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</si>
  <si>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</si>
  <si>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</si>
  <si>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</si>
  <si>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</si>
  <si>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</si>
  <si>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</si>
  <si>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</si>
  <si>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</si>
  <si>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</si>
  <si>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</si>
  <si>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</si>
  <si>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</si>
  <si>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</si>
  <si>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</si>
  <si>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</si>
  <si>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</si>
  <si>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</si>
  <si>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</si>
  <si>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</si>
  <si>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</si>
  <si>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</si>
  <si>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</si>
  <si>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</si>
  <si>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</si>
  <si>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</si>
  <si>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</si>
  <si>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</si>
  <si>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</si>
  <si>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</si>
  <si>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</si>
  <si>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</si>
  <si>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</si>
  <si>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</si>
  <si>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</si>
  <si>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</si>
  <si>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</si>
  <si>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</si>
  <si>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</si>
  <si>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</si>
  <si>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</si>
  <si>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</si>
  <si>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</si>
  <si>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</si>
  <si>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</si>
  <si>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</si>
  <si>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</si>
  <si>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</si>
  <si>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</si>
  <si>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</si>
  <si>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</si>
  <si>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</si>
  <si>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</si>
  <si>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</si>
  <si>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</si>
  <si>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</si>
  <si>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</si>
  <si>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</si>
  <si>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</si>
  <si>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</si>
  <si>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</si>
  <si>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</si>
  <si>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</si>
  <si>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</si>
  <si>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</si>
  <si>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</si>
  <si>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</si>
  <si>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</si>
  <si>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</si>
  <si>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</si>
  <si>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</si>
  <si>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</si>
  <si>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</si>
  <si>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</si>
  <si>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</si>
  <si>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</si>
  <si>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</si>
  <si>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</si>
  <si>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</si>
  <si>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</si>
  <si>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</si>
  <si>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</si>
  <si>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</si>
  <si>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</si>
  <si>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</si>
  <si>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</si>
  <si>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</si>
  <si>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</si>
  <si>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</si>
  <si>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</si>
  <si>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</si>
  <si>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</si>
  <si>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</si>
  <si>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</si>
  <si>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</si>
  <si>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</si>
  <si>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</si>
  <si>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</si>
  <si>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</si>
  <si>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</si>
  <si>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</si>
  <si>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</si>
  <si>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</si>
  <si>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</si>
  <si>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</si>
  <si>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</si>
  <si>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</si>
  <si>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</si>
  <si>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</si>
  <si>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</si>
  <si>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</si>
  <si>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</si>
  <si>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</si>
  <si>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</si>
  <si>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</si>
  <si>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</si>
  <si>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</si>
  <si>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</si>
  <si>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</si>
  <si>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</si>
  <si>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</si>
  <si>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</si>
  <si>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</si>
  <si>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</si>
  <si>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</si>
  <si>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</si>
  <si>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</si>
  <si>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</si>
  <si>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</si>
  <si>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</si>
  <si>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</si>
  <si>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</si>
  <si>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</si>
  <si>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</si>
  <si>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</si>
  <si>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</si>
  <si>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</si>
  <si>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</si>
  <si>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</si>
  <si>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</si>
  <si>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</si>
  <si>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</si>
  <si>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</si>
  <si>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</si>
  <si>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</si>
  <si>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</si>
  <si>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</si>
  <si>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</si>
  <si>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</si>
  <si>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</si>
  <si>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</si>
  <si>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</si>
  <si>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</si>
  <si>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</si>
  <si>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</si>
  <si>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</si>
  <si>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</si>
  <si>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</si>
  <si>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</si>
  <si>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</si>
  <si>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</si>
  <si>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</si>
  <si>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</si>
  <si>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</si>
  <si>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</si>
  <si>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</si>
  <si>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</si>
  <si>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</si>
  <si>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</si>
  <si>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</si>
  <si>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</si>
  <si>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</si>
  <si>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</si>
  <si>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</si>
  <si>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</si>
  <si>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</si>
  <si>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</si>
  <si>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</si>
  <si>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</si>
  <si>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</si>
  <si>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</si>
  <si>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</si>
  <si>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</si>
  <si>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</si>
  <si>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</si>
  <si>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</si>
  <si>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</si>
  <si>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</si>
  <si>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</si>
  <si>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</si>
  <si>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</si>
  <si>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</si>
  <si>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</si>
  <si>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</si>
  <si>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</si>
  <si>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</si>
  <si>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</si>
  <si>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</si>
  <si>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</si>
  <si>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</si>
  <si>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</si>
  <si>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</si>
  <si>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</si>
  <si>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</si>
  <si>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</si>
  <si>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</si>
  <si>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</si>
  <si>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</si>
  <si>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</si>
  <si>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</si>
  <si>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</si>
  <si>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</si>
  <si>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</si>
  <si>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</si>
  <si>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</si>
  <si>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</si>
  <si>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</si>
  <si>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</si>
  <si>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</si>
  <si>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</si>
  <si>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</si>
  <si>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</si>
  <si>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</si>
  <si>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</si>
  <si>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</si>
  <si>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</si>
  <si>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</si>
  <si>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</si>
  <si>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</si>
  <si>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</si>
  <si>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</si>
  <si>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</si>
  <si>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</si>
  <si>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</si>
  <si>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</si>
  <si>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</si>
  <si>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</si>
  <si>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</si>
  <si>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</si>
  <si>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</si>
  <si>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</si>
  <si>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</si>
  <si>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</si>
  <si>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</si>
  <si>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</si>
  <si>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</si>
  <si>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</si>
  <si>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</si>
  <si>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</si>
  <si>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</si>
  <si>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</si>
  <si>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</si>
  <si>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</si>
  <si>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</si>
  <si>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</si>
  <si>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</si>
  <si>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</si>
  <si>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</si>
  <si>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</si>
  <si>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</si>
  <si>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</si>
  <si>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</si>
  <si>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</si>
  <si>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</si>
  <si>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</si>
  <si>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</si>
  <si>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</si>
  <si>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</si>
  <si>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</si>
  <si>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</si>
  <si>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</si>
  <si>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</si>
  <si>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</si>
  <si>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</si>
  <si>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</si>
  <si>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</si>
  <si>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</si>
  <si>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</si>
  <si>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</si>
  <si>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</si>
  <si>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</si>
  <si>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</si>
  <si>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</si>
  <si>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</si>
  <si>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</si>
  <si>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</si>
  <si>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</si>
  <si>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</si>
  <si>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</si>
  <si>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</si>
  <si>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</si>
  <si>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</si>
  <si>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</si>
  <si>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</si>
  <si>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</si>
  <si>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</si>
  <si>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</si>
  <si>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</si>
  <si>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</si>
  <si>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</si>
  <si>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</si>
  <si>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</si>
  <si>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</si>
  <si>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</si>
  <si>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</si>
  <si>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</si>
  <si>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</si>
  <si>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</si>
  <si>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</si>
  <si>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</si>
  <si>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</si>
  <si>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</si>
  <si>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</si>
  <si>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</si>
  <si>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</si>
  <si>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</si>
  <si>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</si>
  <si>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</si>
  <si>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</si>
  <si>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</si>
  <si>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</si>
  <si>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</si>
  <si>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</si>
  <si>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</si>
  <si>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</si>
  <si>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</si>
  <si>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</si>
  <si>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</si>
  <si>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</si>
  <si>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</si>
  <si>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</si>
  <si>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</si>
  <si>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</si>
  <si>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</si>
  <si>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</si>
  <si>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</si>
  <si>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</si>
  <si>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</si>
  <si>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</si>
  <si>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</si>
  <si>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</si>
  <si>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</si>
  <si>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</si>
  <si>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</si>
  <si>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</si>
  <si>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</si>
  <si>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</si>
  <si>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</si>
  <si>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</si>
  <si>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</si>
  <si>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</si>
  <si>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</si>
  <si>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</si>
  <si>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</si>
  <si>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</si>
  <si>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</si>
  <si>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</si>
  <si>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</si>
  <si>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</si>
  <si>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</si>
  <si>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</si>
  <si>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</si>
  <si>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</si>
  <si>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</si>
  <si>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</si>
  <si>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</si>
  <si>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</si>
  <si>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</si>
  <si>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</si>
  <si>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</si>
  <si>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</si>
  <si>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</si>
  <si>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</si>
  <si>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</si>
  <si>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</si>
  <si>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</si>
  <si>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</si>
  <si>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</si>
  <si>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</si>
  <si>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</si>
  <si>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</si>
  <si>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</si>
  <si>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</si>
  <si>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</si>
  <si>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</si>
  <si>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</si>
  <si>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</si>
  <si>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</si>
  <si>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</si>
  <si>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</si>
  <si>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</si>
  <si>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</si>
  <si>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</si>
  <si>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</si>
  <si>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</si>
  <si>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</si>
  <si>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</si>
  <si>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</si>
  <si>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</si>
  <si>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</si>
  <si>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</si>
  <si>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</si>
  <si>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</si>
  <si>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</si>
  <si>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</si>
  <si>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</si>
  <si>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</si>
  <si>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</si>
  <si>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</si>
  <si>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</si>
  <si>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</si>
  <si>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</si>
  <si>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</si>
  <si>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</si>
  <si>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</si>
  <si>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</si>
  <si>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</si>
  <si>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</si>
  <si>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</si>
  <si>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</si>
  <si>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</si>
  <si>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</si>
  <si>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</si>
  <si>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</si>
  <si>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</si>
  <si>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</si>
  <si>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</si>
  <si>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</si>
  <si>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</si>
  <si>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</si>
  <si>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</si>
  <si>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</si>
  <si>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</si>
  <si>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</si>
  <si>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</si>
  <si>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</si>
  <si>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</si>
  <si>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</si>
  <si>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</si>
  <si>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</si>
  <si>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</si>
  <si>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</si>
  <si>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</si>
  <si>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</si>
  <si>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</si>
  <si>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</si>
  <si>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</si>
  <si>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</si>
  <si>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</si>
  <si>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</si>
  <si>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</si>
  <si>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</si>
  <si>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</si>
  <si>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</si>
  <si>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</si>
  <si>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</si>
  <si>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</si>
  <si>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</si>
  <si>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</si>
  <si>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</si>
  <si>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</si>
  <si>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</si>
  <si>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</si>
  <si>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</si>
  <si>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</si>
  <si>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</si>
  <si>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</si>
  <si>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</si>
  <si>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</si>
  <si>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</si>
  <si>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</si>
  <si>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</si>
  <si>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</si>
  <si>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</si>
  <si>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</si>
  <si>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</si>
  <si>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</si>
  <si>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</si>
  <si>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</si>
  <si>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</si>
  <si>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</si>
  <si>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</si>
  <si>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</si>
  <si>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</si>
  <si>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</si>
  <si>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</si>
  <si>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</si>
  <si>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</si>
  <si>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</si>
  <si>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</si>
  <si>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</si>
  <si>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</si>
  <si>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</si>
  <si>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</si>
  <si>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</si>
  <si>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</si>
  <si>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</si>
  <si>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</si>
  <si>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</si>
  <si>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</si>
  <si>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</si>
  <si>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</si>
  <si>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</si>
  <si>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</si>
  <si>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</si>
  <si>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</si>
  <si>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</si>
  <si>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</si>
  <si>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</si>
  <si>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</si>
  <si>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</si>
  <si>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</si>
  <si>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</si>
  <si>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</si>
  <si>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</si>
  <si>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</si>
  <si>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</si>
  <si>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</si>
  <si>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</si>
  <si>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</si>
  <si>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</si>
  <si>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</si>
  <si>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</si>
  <si>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</si>
  <si>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</si>
  <si>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</si>
  <si>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</si>
  <si>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</si>
  <si>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</si>
  <si>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</si>
  <si>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</si>
  <si>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</si>
  <si>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</si>
  <si>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</si>
  <si>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</si>
  <si>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</si>
  <si>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</si>
  <si>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</si>
  <si>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</si>
  <si>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</si>
  <si>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</si>
  <si>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</si>
  <si>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</si>
  <si>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</si>
  <si>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</si>
  <si>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</si>
  <si>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</si>
  <si>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</si>
  <si>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</si>
  <si>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</si>
  <si>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</si>
  <si>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</si>
  <si>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</si>
  <si>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</si>
  <si>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</si>
  <si>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</si>
  <si>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</si>
  <si>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</si>
  <si>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</si>
  <si>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</si>
  <si>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</si>
  <si>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</si>
  <si>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</si>
  <si>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</si>
  <si>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</si>
  <si>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</si>
  <si>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</si>
  <si>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</si>
  <si>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</si>
  <si>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</si>
  <si>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</si>
  <si>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</si>
  <si>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</si>
  <si>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</si>
  <si>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</si>
  <si>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</si>
  <si>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</si>
  <si>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</si>
  <si>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</si>
  <si>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</si>
  <si>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</si>
  <si>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</si>
  <si>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</si>
  <si>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</si>
  <si>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</si>
  <si>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</si>
  <si>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</si>
  <si>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</si>
  <si>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</si>
  <si>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</si>
  <si>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</si>
  <si>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</si>
  <si>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</si>
  <si>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</si>
  <si>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</si>
  <si>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</si>
  <si>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</si>
  <si>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</si>
  <si>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</si>
  <si>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</si>
  <si>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</si>
  <si>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</si>
  <si>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</si>
  <si>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</si>
  <si>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</si>
  <si>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</si>
  <si>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</si>
  <si>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</si>
  <si>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</si>
  <si>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</si>
  <si>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</si>
  <si>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</si>
  <si>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</si>
  <si>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</si>
  <si>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</si>
  <si>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</si>
  <si>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</si>
  <si>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</si>
  <si>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</si>
  <si>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</si>
  <si>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</si>
  <si>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</si>
  <si>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</si>
  <si>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</si>
  <si>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</si>
  <si>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</si>
  <si>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</si>
  <si>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</si>
  <si>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</si>
  <si>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</si>
  <si>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</si>
  <si>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</si>
  <si>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</si>
  <si>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</si>
  <si>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</si>
  <si>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</si>
  <si>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</si>
  <si>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</si>
  <si>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</si>
  <si>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</si>
  <si>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</si>
  <si>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</si>
  <si>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</si>
  <si>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</si>
  <si>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</si>
  <si>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</si>
  <si>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</si>
  <si>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</si>
  <si>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</si>
  <si>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</si>
  <si>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</si>
  <si>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</si>
  <si>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</si>
  <si>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</si>
  <si>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</si>
  <si>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</si>
  <si>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</si>
  <si>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</si>
  <si>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</si>
  <si>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</si>
  <si>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</si>
  <si>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</si>
  <si>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</si>
  <si>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</si>
  <si>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</si>
  <si>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</si>
  <si>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</si>
  <si>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</si>
  <si>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</si>
  <si>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</si>
  <si>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</si>
  <si>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</si>
  <si>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</si>
  <si>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</si>
  <si>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</si>
  <si>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</si>
  <si>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</si>
  <si>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</si>
  <si>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</si>
  <si>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</si>
  <si>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</si>
  <si>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</si>
  <si>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</si>
  <si>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</si>
  <si>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</si>
  <si>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</si>
  <si>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</si>
  <si>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</si>
  <si>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</si>
  <si>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</si>
  <si>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</si>
  <si>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</si>
  <si>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</si>
  <si>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</si>
  <si>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</si>
  <si>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</si>
  <si>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</si>
  <si>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</si>
  <si>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</si>
  <si>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</si>
  <si>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</si>
  <si>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</si>
  <si>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</si>
  <si>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</si>
  <si>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</si>
  <si>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</si>
  <si>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</si>
  <si>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</si>
  <si>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</si>
  <si>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</si>
  <si>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</si>
  <si>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</si>
  <si>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</si>
  <si>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</si>
  <si>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</si>
  <si>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</si>
  <si>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</si>
  <si>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</si>
  <si>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</si>
  <si>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</si>
  <si>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</si>
  <si>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</si>
  <si>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</si>
  <si>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</si>
  <si>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</si>
  <si>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</si>
  <si>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</si>
  <si>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</si>
  <si>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</si>
  <si>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</si>
  <si>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</si>
  <si>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</si>
  <si>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</si>
  <si>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</si>
  <si>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</si>
  <si>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</si>
  <si>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</si>
  <si>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</si>
  <si>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</si>
  <si>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</si>
  <si>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</si>
  <si>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</si>
  <si>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</si>
  <si>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</si>
  <si>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</si>
  <si>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</si>
  <si>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</si>
  <si>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</si>
  <si>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</si>
  <si>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</si>
  <si>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</si>
  <si>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</si>
  <si>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</si>
  <si>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</si>
  <si>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</si>
  <si>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</si>
  <si>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</si>
  <si>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</si>
  <si>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</si>
  <si>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</si>
  <si>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</si>
  <si>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</si>
  <si>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</si>
  <si>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</si>
  <si>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</si>
  <si>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</si>
  <si>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</si>
  <si>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</si>
  <si>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</si>
  <si>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</si>
  <si>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</si>
  <si>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</si>
  <si>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</si>
  <si>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</si>
  <si>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</si>
  <si>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</si>
  <si>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</si>
  <si>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</si>
  <si>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</si>
  <si>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</si>
  <si>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</si>
  <si>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</si>
  <si>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</si>
  <si>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</si>
  <si>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</si>
  <si>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</si>
  <si>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</si>
  <si>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</si>
  <si>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</si>
  <si>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</si>
  <si>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</si>
  <si>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</si>
  <si>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</si>
  <si>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</si>
  <si>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</si>
  <si>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</si>
  <si>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</si>
  <si>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</si>
  <si>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</si>
  <si>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</si>
  <si>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</si>
  <si>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</si>
  <si>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</si>
  <si>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</si>
  <si>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</si>
  <si>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</si>
  <si>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</si>
  <si>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</si>
  <si>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</si>
  <si>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</si>
  <si>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</si>
  <si>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</si>
  <si>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</si>
  <si>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</si>
  <si>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</si>
  <si>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</si>
  <si>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</si>
  <si>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</si>
  <si>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</si>
  <si>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</si>
  <si>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</si>
  <si>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</si>
  <si>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</si>
  <si>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</si>
  <si>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</si>
  <si>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</si>
  <si>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</si>
  <si>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</si>
  <si>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</si>
  <si>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</si>
  <si>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</si>
  <si>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</si>
  <si>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</si>
  <si>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</si>
  <si>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</si>
  <si>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</si>
  <si>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</si>
  <si>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</si>
  <si>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</si>
  <si>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</si>
  <si>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</si>
  <si>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</si>
  <si>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</si>
  <si>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</si>
  <si>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</si>
  <si>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</si>
  <si>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</si>
  <si>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</si>
  <si>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</si>
  <si>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</si>
  <si>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</si>
  <si>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</si>
  <si>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</si>
  <si>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</si>
  <si>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</si>
  <si>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</si>
  <si>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</si>
  <si>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</si>
  <si>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</si>
  <si>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</si>
  <si>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</si>
  <si>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</si>
  <si>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</si>
  <si>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</si>
  <si>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</si>
  <si>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</si>
  <si>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</si>
  <si>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</si>
  <si>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</si>
  <si>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</si>
  <si>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</si>
  <si>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</si>
  <si>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</si>
  <si>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</si>
  <si>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</si>
  <si>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</si>
  <si>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</si>
  <si>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</si>
  <si>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</si>
  <si>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</si>
  <si>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</si>
  <si>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</si>
  <si>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</si>
  <si>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</si>
  <si>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</si>
  <si>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</si>
  <si>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</si>
  <si>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</si>
  <si>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</si>
  <si>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</si>
  <si>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</si>
  <si>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</si>
  <si>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</si>
  <si>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</si>
  <si>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</si>
  <si>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</si>
  <si>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</si>
  <si>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</si>
  <si>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</si>
  <si>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</si>
  <si>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</si>
  <si>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</si>
  <si>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</si>
  <si>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</si>
  <si>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</si>
  <si>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</si>
  <si>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</si>
  <si>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</si>
  <si>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</si>
  <si>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</si>
  <si>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</si>
  <si>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</si>
  <si>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</si>
  <si>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</si>
  <si>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</si>
  <si>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</si>
  <si>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</si>
  <si>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</si>
  <si>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</si>
  <si>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</si>
  <si>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</si>
  <si>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</si>
  <si>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</si>
  <si>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</si>
  <si>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</si>
  <si>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</si>
  <si>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</si>
  <si>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</si>
  <si>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</si>
  <si>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</si>
  <si>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</si>
  <si>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</si>
  <si>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</si>
  <si>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</si>
  <si>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</si>
  <si>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</si>
  <si>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</si>
  <si>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</si>
  <si>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</si>
  <si>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</si>
  <si>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</si>
  <si>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</si>
  <si>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</si>
  <si>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</si>
  <si>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</si>
  <si>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</si>
  <si>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</si>
  <si>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</si>
  <si>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</si>
  <si>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</si>
  <si>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</si>
  <si>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</si>
  <si>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</si>
  <si>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</si>
  <si>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</si>
  <si>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</si>
  <si>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</si>
  <si>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</si>
  <si>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</si>
  <si>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</si>
  <si>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</si>
  <si>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</si>
  <si>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</si>
  <si>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</si>
  <si>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</si>
  <si>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</si>
  <si>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</si>
  <si>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</si>
  <si>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</si>
  <si>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</si>
  <si>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</si>
  <si>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</si>
  <si>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</si>
  <si>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</si>
  <si>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</si>
  <si>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</si>
  <si>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</si>
  <si>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</si>
  <si>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</si>
  <si>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</si>
  <si>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</si>
  <si>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</si>
  <si>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</si>
  <si>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</si>
  <si>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</si>
  <si>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</si>
  <si>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</si>
  <si>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</si>
  <si>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</si>
  <si>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</si>
  <si>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</si>
  <si>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</si>
  <si>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</si>
  <si>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</si>
  <si>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</si>
  <si>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</si>
  <si>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</si>
  <si>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</si>
  <si>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</si>
  <si>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</si>
  <si>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</si>
  <si>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</si>
  <si>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</si>
  <si>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</si>
  <si>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</si>
  <si>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</si>
  <si>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</si>
  <si>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</si>
  <si>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</si>
  <si>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</si>
  <si>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</si>
  <si>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</si>
  <si>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</si>
  <si>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</si>
  <si>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</si>
  <si>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</si>
  <si>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</si>
  <si>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</si>
  <si>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</si>
  <si>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</si>
  <si>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</si>
  <si>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</si>
  <si>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</si>
  <si>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</si>
  <si>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</si>
  <si>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</si>
  <si>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</si>
  <si>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</si>
  <si>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</si>
  <si>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</si>
  <si>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</si>
  <si>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</si>
  <si>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</si>
  <si>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</si>
  <si>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</si>
  <si>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</si>
  <si>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</si>
  <si>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</si>
  <si>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</si>
  <si>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</si>
  <si>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</si>
  <si>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</si>
  <si>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</si>
  <si>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</si>
  <si>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</si>
  <si>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</si>
  <si>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</si>
  <si>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</si>
  <si>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</si>
  <si>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</si>
  <si>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</si>
  <si>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</si>
  <si>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</si>
  <si>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</si>
  <si>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</si>
  <si>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</si>
  <si>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</si>
  <si>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</si>
  <si>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</si>
  <si>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</si>
  <si>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</si>
  <si>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</si>
  <si>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</si>
  <si>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</si>
  <si>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</si>
  <si>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</si>
  <si>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</si>
  <si>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</si>
  <si>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</si>
  <si>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</si>
  <si>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</si>
  <si>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</si>
  <si>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</si>
  <si>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</si>
  <si>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</si>
  <si>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</si>
  <si>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</si>
  <si>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</si>
  <si>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</si>
  <si>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</si>
  <si>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</si>
  <si>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</si>
  <si>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</si>
  <si>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</si>
  <si>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</si>
  <si>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</si>
  <si>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</si>
  <si>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</si>
  <si>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</si>
  <si>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</si>
  <si>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</si>
  <si>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</si>
  <si>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</si>
  <si>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</si>
  <si>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</si>
  <si>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</si>
  <si>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</si>
  <si>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</si>
  <si>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</si>
  <si>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</si>
  <si>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</si>
  <si>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</si>
  <si>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</si>
  <si>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</si>
  <si>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</si>
  <si>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</si>
  <si>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</si>
  <si>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</si>
  <si>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</si>
  <si>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</si>
  <si>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</si>
  <si>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</si>
  <si>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</si>
  <si>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</si>
  <si>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</si>
  <si>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</si>
  <si>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</si>
  <si>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</si>
  <si>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</si>
  <si>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</si>
  <si>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</si>
  <si>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</si>
  <si>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</si>
  <si>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</si>
  <si>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</si>
  <si>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</si>
  <si>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</si>
  <si>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</si>
  <si>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</si>
  <si>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</si>
  <si>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</si>
  <si>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</si>
  <si>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</si>
  <si>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</si>
  <si>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</si>
  <si>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</si>
  <si>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</si>
  <si>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</si>
  <si>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</si>
  <si>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</si>
  <si>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</si>
  <si>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</si>
  <si>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</si>
  <si>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</si>
  <si>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</si>
  <si>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</si>
  <si>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</si>
  <si>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</si>
  <si>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</si>
  <si>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</si>
  <si>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</si>
  <si>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</si>
  <si>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</si>
  <si>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</si>
  <si>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</si>
  <si>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</si>
  <si>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</si>
  <si>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</si>
  <si>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</si>
  <si>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</si>
  <si>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</si>
  <si>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</si>
  <si>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</si>
  <si>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</si>
  <si>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</si>
  <si>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</si>
  <si>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</si>
  <si>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</si>
  <si>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</si>
  <si>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</si>
  <si>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</si>
  <si>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</si>
  <si>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</si>
  <si>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</si>
  <si>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</si>
  <si>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</si>
  <si>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</si>
  <si>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</si>
  <si>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</si>
  <si>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</si>
  <si>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</si>
  <si>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</si>
  <si>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</si>
  <si>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</si>
  <si>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</si>
  <si>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</si>
  <si>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</si>
  <si>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</si>
  <si>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</si>
  <si>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</si>
  <si>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</si>
  <si>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</si>
  <si>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</si>
  <si>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</si>
  <si>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</si>
  <si>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</si>
  <si>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</si>
  <si>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</si>
  <si>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</si>
  <si>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</si>
  <si>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</si>
  <si>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</si>
  <si>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</si>
  <si>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</si>
  <si>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</si>
  <si>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</si>
  <si>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</si>
  <si>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</si>
  <si>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</si>
  <si>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</si>
  <si>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</si>
  <si>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</si>
  <si>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</si>
  <si>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</si>
  <si>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</si>
  <si>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</si>
  <si>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</si>
  <si>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</si>
  <si>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</si>
  <si>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</si>
  <si>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</si>
  <si>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</si>
  <si>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</si>
  <si>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</si>
  <si>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</si>
  <si>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</si>
  <si>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</si>
  <si>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</si>
  <si>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</si>
  <si>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</si>
  <si>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</si>
  <si>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</si>
  <si>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</si>
  <si>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</si>
  <si>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</si>
  <si>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</si>
  <si>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</si>
  <si>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</si>
  <si>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</si>
  <si>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</si>
  <si>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</si>
  <si>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</si>
  <si>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</si>
  <si>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</si>
  <si>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</si>
  <si>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</si>
  <si>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</si>
  <si>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</si>
  <si>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</si>
  <si>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</si>
  <si>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</si>
  <si>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</si>
  <si>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</si>
  <si>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</si>
  <si>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</si>
  <si>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</si>
  <si>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</si>
  <si>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</si>
  <si>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</si>
  <si>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</si>
  <si>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</si>
  <si>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</si>
  <si>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</si>
  <si>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</si>
  <si>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</si>
  <si>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</si>
  <si>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</si>
  <si>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</si>
  <si>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</si>
  <si>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</si>
  <si>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</si>
  <si>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</si>
  <si>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</si>
  <si>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</si>
  <si>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</si>
  <si>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</si>
  <si>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</si>
  <si>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</si>
  <si>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</si>
  <si>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</si>
  <si>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</si>
  <si>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</si>
  <si>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</si>
  <si>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</si>
  <si>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</si>
  <si>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</si>
  <si>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</si>
  <si>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</si>
  <si>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</si>
  <si>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</si>
  <si>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</si>
  <si>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</si>
  <si>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</si>
  <si>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</si>
  <si>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</si>
  <si>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</si>
  <si>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</si>
  <si>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</si>
  <si>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</si>
  <si>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</si>
  <si>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</si>
  <si>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</si>
  <si>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</si>
  <si>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</si>
  <si>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</si>
  <si>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</si>
  <si>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</si>
  <si>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</si>
  <si>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</si>
  <si>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</si>
  <si>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</si>
  <si>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</si>
  <si>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</si>
  <si>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</si>
  <si>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</si>
  <si>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</si>
  <si>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</si>
  <si>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</si>
  <si>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</si>
  <si>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</si>
  <si>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</si>
  <si>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</si>
  <si>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</si>
  <si>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</si>
  <si>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</si>
  <si>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</si>
  <si>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</si>
  <si>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</si>
  <si>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</si>
  <si>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</si>
  <si>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</si>
  <si>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</si>
  <si>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</si>
  <si>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</si>
  <si>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</si>
  <si>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</si>
  <si>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</si>
  <si>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</si>
  <si>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</si>
  <si>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</si>
  <si>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</si>
  <si>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</si>
  <si>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</si>
  <si>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</si>
  <si>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</si>
  <si>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</si>
  <si>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</si>
  <si>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</si>
  <si>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</si>
  <si>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</si>
  <si>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</si>
  <si>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</si>
  <si>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</si>
  <si>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</si>
  <si>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</si>
  <si>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</si>
  <si>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</si>
  <si>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</si>
  <si>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</si>
  <si>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</si>
  <si>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</si>
  <si>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</si>
  <si>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</si>
  <si>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</si>
  <si>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</si>
  <si>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</si>
  <si>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</si>
  <si>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</si>
  <si>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</si>
  <si>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</si>
  <si>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</si>
  <si>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</si>
  <si>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</si>
  <si>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</si>
  <si>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</si>
  <si>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</si>
  <si>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</si>
  <si>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</si>
  <si>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</si>
  <si>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</si>
  <si>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</si>
  <si>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</si>
  <si>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</si>
  <si>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</si>
  <si>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</si>
  <si>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</si>
  <si>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</si>
  <si>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</si>
  <si>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</si>
  <si>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</si>
  <si>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</si>
  <si>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</si>
  <si>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</si>
  <si>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</si>
  <si>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</si>
  <si>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</si>
  <si>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</si>
  <si>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</si>
  <si>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</si>
  <si>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</si>
  <si>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</si>
  <si>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</si>
  <si>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</si>
  <si>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</si>
  <si>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</si>
  <si>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</si>
  <si>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</si>
  <si>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</si>
  <si>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</si>
  <si>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</si>
  <si>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</si>
  <si>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</si>
  <si>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</si>
  <si>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</si>
  <si>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</si>
  <si>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</si>
  <si>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</si>
  <si>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</si>
  <si>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</si>
  <si>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</si>
  <si>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</si>
  <si>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</si>
  <si>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</si>
  <si>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</si>
  <si>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</si>
  <si>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</si>
  <si>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</si>
  <si>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</si>
  <si>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</si>
  <si>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</si>
  <si>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</si>
  <si>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</si>
  <si>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</si>
  <si>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</si>
  <si>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</si>
  <si>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</si>
  <si>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</si>
  <si>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</si>
  <si>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</si>
  <si>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</si>
  <si>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</si>
  <si>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</si>
  <si>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</si>
  <si>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</si>
  <si>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</si>
  <si>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</si>
  <si>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</si>
  <si>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</si>
  <si>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</si>
  <si>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</si>
  <si>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</si>
  <si>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</si>
  <si>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</si>
  <si>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</si>
  <si>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</si>
  <si>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</si>
  <si>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</si>
  <si>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</si>
  <si>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</si>
  <si>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</si>
  <si>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</si>
  <si>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</si>
  <si>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</si>
  <si>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</si>
  <si>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</si>
  <si>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</si>
  <si>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</si>
  <si>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</si>
  <si>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</si>
  <si>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</si>
  <si>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</si>
  <si>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</si>
  <si>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</si>
  <si>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</si>
  <si>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</si>
  <si>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</si>
  <si>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</si>
  <si>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</si>
  <si>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</si>
  <si>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</si>
  <si>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</si>
  <si>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</si>
  <si>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</si>
  <si>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</si>
  <si>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</si>
  <si>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</si>
  <si>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</si>
  <si>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</si>
  <si>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</si>
  <si>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</si>
  <si>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</si>
  <si>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</si>
  <si>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</si>
  <si>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</si>
  <si>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</si>
  <si>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</si>
  <si>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</si>
  <si>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</si>
  <si>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</si>
  <si>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</si>
  <si>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</si>
  <si>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</si>
  <si>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</si>
  <si>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</si>
  <si>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</si>
  <si>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</si>
  <si>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</si>
  <si>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</si>
  <si>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</si>
  <si>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</si>
  <si>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</si>
  <si>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</si>
  <si>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</si>
  <si>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</si>
  <si>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</si>
  <si>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</si>
  <si>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</si>
  <si>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</si>
  <si>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</si>
  <si>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</si>
  <si>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</si>
  <si>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</si>
  <si>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</si>
  <si>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</si>
  <si>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</si>
  <si>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</si>
  <si>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</si>
  <si>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</si>
  <si>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</si>
  <si>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</si>
  <si>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</si>
  <si>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</si>
  <si>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</si>
  <si>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</si>
  <si>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</si>
  <si>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</si>
  <si>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</si>
  <si>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</si>
  <si>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</si>
  <si>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</si>
  <si>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</si>
  <si>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</si>
  <si>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</si>
  <si>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</si>
  <si>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</si>
  <si>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</si>
  <si>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</si>
  <si>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</si>
  <si>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</si>
  <si>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</si>
  <si>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</si>
  <si>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</si>
  <si>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</si>
  <si>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</si>
  <si>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</si>
  <si>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</si>
  <si>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</si>
  <si>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</si>
  <si>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</si>
  <si>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</si>
  <si>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</si>
  <si>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</si>
  <si>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</si>
  <si>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</si>
  <si>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</si>
  <si>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</si>
  <si>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</si>
  <si>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</si>
  <si>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</si>
  <si>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</si>
  <si>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</si>
  <si>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</si>
  <si>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</si>
  <si>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</si>
  <si>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</si>
  <si>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</si>
  <si>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</si>
  <si>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</si>
  <si>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</si>
  <si>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</si>
  <si>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</si>
  <si>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</si>
  <si>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</si>
  <si>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</si>
  <si>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</si>
  <si>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</si>
  <si>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</si>
  <si>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</si>
  <si>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</si>
  <si>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</si>
  <si>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</si>
  <si>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</si>
  <si>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</si>
  <si>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</si>
  <si>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</si>
  <si>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</si>
  <si>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</si>
  <si>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</si>
  <si>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</si>
  <si>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</si>
  <si>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</si>
  <si>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</si>
  <si>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</si>
  <si>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</si>
  <si>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</si>
  <si>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</si>
  <si>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</si>
  <si>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</si>
  <si>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</si>
  <si>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</si>
  <si>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</si>
  <si>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</si>
  <si>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</si>
  <si>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</si>
  <si>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</si>
  <si>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</si>
  <si>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</si>
  <si>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</si>
  <si>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</si>
  <si>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</si>
  <si>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</si>
  <si>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</si>
  <si>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</si>
  <si>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</si>
  <si>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</si>
  <si>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</si>
  <si>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</si>
  <si>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</si>
  <si>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</si>
  <si>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</si>
  <si>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</si>
  <si>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</si>
  <si>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</si>
  <si>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</si>
  <si>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</si>
  <si>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</si>
  <si>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</si>
  <si>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</si>
  <si>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</si>
  <si>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</si>
  <si>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</si>
  <si>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</si>
  <si>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</si>
  <si>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</si>
  <si>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</si>
  <si>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</si>
  <si>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</si>
  <si>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</si>
  <si>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</si>
  <si>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</si>
  <si>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</si>
  <si>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</si>
  <si>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</si>
  <si>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</si>
  <si>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</si>
  <si>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</si>
  <si>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</si>
  <si>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</si>
  <si>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</si>
  <si>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</si>
  <si>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</si>
  <si>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</si>
  <si>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</si>
  <si>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</si>
  <si>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</si>
  <si>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</si>
  <si>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</si>
  <si>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</si>
  <si>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</si>
  <si>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</si>
  <si>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</si>
  <si>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</si>
  <si>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</si>
  <si>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</si>
  <si>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</si>
  <si>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</si>
  <si>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</si>
  <si>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</si>
  <si>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</si>
  <si>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</si>
  <si>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</si>
  <si>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</si>
  <si>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</si>
  <si>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</si>
  <si>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</si>
  <si>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</si>
  <si>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</si>
  <si>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</si>
  <si>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</si>
  <si>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</si>
  <si>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</si>
  <si>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</si>
  <si>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</si>
  <si>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</si>
  <si>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</si>
  <si>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</si>
  <si>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</si>
  <si>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</si>
  <si>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</si>
  <si>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</si>
  <si>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</si>
  <si>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</si>
  <si>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</si>
  <si>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</si>
  <si>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</si>
  <si>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</si>
  <si>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</si>
  <si>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</si>
  <si>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</si>
  <si>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</si>
  <si>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</si>
  <si>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</si>
  <si>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</si>
  <si>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</si>
  <si>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</si>
  <si>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</si>
  <si>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</si>
  <si>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</si>
  <si>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</si>
  <si>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</si>
  <si>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</si>
  <si>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</si>
  <si>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</si>
  <si>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</si>
  <si>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</si>
  <si>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</si>
  <si>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</si>
  <si>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</si>
  <si>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</si>
  <si>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</si>
  <si>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</si>
  <si>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</si>
  <si>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</si>
  <si>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</si>
  <si>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</si>
  <si>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</si>
  <si>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</si>
  <si>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</si>
  <si>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</si>
  <si>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</si>
  <si>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</si>
  <si>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</si>
  <si>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</si>
  <si>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</si>
  <si>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</si>
  <si>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</si>
  <si>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</si>
  <si>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</si>
  <si>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</si>
  <si>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</si>
  <si>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</si>
  <si>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</si>
  <si>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</si>
  <si>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</si>
  <si>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</si>
  <si>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</si>
  <si>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</si>
  <si>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</si>
  <si>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</si>
  <si>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</si>
  <si>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</si>
  <si>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</si>
  <si>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</si>
  <si>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</si>
  <si>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</si>
  <si>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</si>
  <si>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</si>
  <si>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</si>
  <si>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</si>
  <si>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</si>
  <si>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</si>
  <si>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</si>
  <si>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</si>
  <si>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</si>
  <si>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</si>
  <si>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</si>
  <si>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</si>
  <si>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</si>
  <si>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</si>
  <si>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</si>
  <si>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</si>
  <si>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</si>
  <si>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</si>
  <si>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</si>
  <si>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</si>
  <si>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</si>
  <si>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</si>
  <si>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</si>
  <si>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</si>
  <si>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</si>
  <si>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</si>
  <si>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</si>
  <si>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</si>
  <si>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</si>
  <si>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</si>
  <si>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</si>
  <si>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</si>
  <si>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</si>
  <si>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</si>
  <si>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</si>
  <si>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</si>
  <si>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</si>
  <si>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</si>
  <si>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</si>
  <si>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</si>
  <si>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</si>
  <si>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</si>
  <si>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</si>
  <si>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</si>
  <si>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</si>
  <si>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</si>
  <si>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</si>
  <si>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</si>
  <si>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</si>
  <si>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</si>
  <si>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</si>
  <si>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</si>
  <si>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</si>
  <si>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</si>
  <si>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</si>
  <si>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</si>
  <si>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</si>
  <si>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</si>
  <si>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</si>
  <si>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</si>
  <si>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</si>
  <si>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</si>
  <si>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</si>
  <si>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</si>
  <si>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</si>
  <si>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</si>
  <si>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</si>
  <si>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</si>
  <si>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</si>
  <si>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</si>
  <si>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</si>
  <si>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</si>
  <si>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</si>
  <si>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</si>
  <si>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</si>
  <si>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</si>
  <si>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</si>
  <si>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</si>
  <si>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</si>
  <si>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</si>
  <si>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</si>
  <si>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</si>
  <si>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</si>
  <si>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</si>
  <si>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</si>
  <si>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</si>
  <si>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</si>
  <si>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</si>
  <si>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</si>
  <si>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</si>
  <si>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</si>
  <si>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</si>
  <si>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</si>
  <si>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</si>
  <si>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</si>
  <si>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</si>
  <si>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</si>
  <si>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</si>
  <si>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</si>
  <si>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</si>
  <si>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</si>
  <si>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</si>
  <si>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</si>
  <si>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</si>
  <si>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</si>
  <si>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</si>
  <si>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</si>
  <si>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</si>
  <si>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</si>
  <si>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</si>
  <si>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</si>
  <si>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</si>
  <si>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</si>
  <si>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</si>
  <si>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</si>
  <si>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</si>
  <si>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</si>
  <si>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</si>
  <si>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</si>
  <si>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</si>
  <si>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</si>
  <si>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</si>
  <si>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</si>
  <si>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</si>
  <si>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</si>
  <si>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</si>
  <si>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</si>
  <si>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</si>
  <si>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</si>
  <si>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</si>
  <si>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</si>
  <si>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</si>
  <si>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</si>
  <si>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</si>
  <si>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</si>
  <si>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</si>
  <si>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</si>
  <si>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</si>
  <si>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</si>
  <si>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</si>
  <si>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</si>
  <si>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</si>
  <si>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</si>
  <si>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</si>
  <si>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</si>
  <si>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</si>
  <si>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</si>
  <si>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</si>
  <si>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</si>
  <si>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</si>
  <si>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</si>
  <si>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</si>
  <si>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</si>
  <si>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</si>
  <si>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</si>
  <si>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</si>
  <si>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</si>
  <si>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</si>
  <si>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</si>
  <si>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</si>
  <si>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</si>
  <si>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</si>
  <si>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</si>
  <si>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</si>
  <si>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</si>
  <si>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</si>
  <si>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</si>
  <si>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</si>
  <si>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</si>
  <si>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</si>
  <si>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</si>
  <si>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</si>
  <si>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</si>
  <si>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</si>
  <si>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</si>
  <si>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</si>
  <si>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</si>
  <si>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</si>
  <si>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</si>
  <si>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</si>
  <si>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</si>
  <si>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</si>
  <si>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</si>
  <si>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</si>
  <si>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</si>
  <si>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</si>
  <si>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</si>
  <si>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</si>
  <si>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</si>
  <si>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</si>
  <si>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</si>
  <si>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</si>
  <si>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</si>
  <si>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</si>
  <si>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</si>
  <si>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</si>
  <si>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</si>
  <si>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</si>
  <si>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</si>
  <si>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</si>
  <si>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</si>
  <si>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</si>
  <si>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</si>
  <si>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</si>
  <si>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</si>
  <si>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</si>
  <si>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</si>
  <si>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</si>
  <si>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</si>
  <si>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</si>
  <si>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</si>
  <si>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</si>
  <si>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</si>
  <si>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</si>
  <si>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</si>
  <si>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</si>
  <si>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</si>
  <si>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</si>
  <si>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</si>
  <si>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</si>
  <si>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</si>
  <si>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</si>
  <si>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</si>
  <si>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</si>
  <si>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</si>
  <si>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</si>
  <si>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</si>
  <si>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</si>
  <si>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</si>
  <si>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</si>
  <si>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</si>
  <si>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</si>
  <si>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</si>
  <si>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</si>
  <si>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</si>
  <si>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</si>
  <si>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</si>
  <si>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</si>
  <si>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</si>
  <si>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</si>
  <si>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</si>
  <si>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</si>
  <si>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</si>
  <si>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</si>
  <si>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</si>
  <si>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</si>
  <si>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</si>
  <si>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</si>
  <si>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</si>
  <si>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</si>
  <si>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</si>
  <si>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</si>
  <si>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</si>
  <si>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</si>
  <si>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</si>
  <si>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</si>
  <si>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</si>
  <si>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</si>
  <si>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</si>
  <si>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</si>
  <si>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</si>
  <si>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</si>
  <si>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</si>
  <si>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</si>
  <si>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</si>
  <si>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</si>
  <si>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</si>
  <si>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</si>
  <si>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</si>
  <si>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</si>
  <si>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</si>
  <si>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</si>
  <si>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</si>
  <si>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</si>
  <si>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</si>
  <si>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</si>
  <si>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</si>
  <si>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</si>
  <si>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</si>
  <si>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</si>
  <si>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</si>
  <si>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</si>
  <si>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</si>
  <si>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</si>
  <si>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</si>
  <si>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</si>
  <si>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</si>
  <si>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</si>
  <si>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</si>
  <si>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</si>
  <si>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</si>
  <si>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</si>
  <si>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</si>
  <si>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</si>
  <si>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</si>
  <si>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</si>
  <si>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</si>
  <si>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</si>
  <si>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</si>
  <si>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</si>
  <si>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</si>
  <si>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</si>
  <si>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</si>
  <si>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</si>
  <si>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</si>
  <si>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</si>
  <si>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</si>
  <si>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</si>
  <si>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</si>
  <si>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</si>
  <si>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</si>
  <si>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</si>
  <si>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</si>
  <si>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</si>
  <si>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</si>
  <si>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</si>
  <si>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</si>
  <si>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</si>
  <si>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</si>
  <si>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</si>
  <si>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</si>
  <si>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</si>
  <si>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</si>
  <si>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</si>
  <si>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</si>
  <si>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</si>
  <si>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</si>
  <si>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</si>
  <si>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</si>
  <si>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</si>
  <si>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</si>
  <si>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</si>
  <si>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</si>
  <si>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</si>
  <si>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</si>
  <si>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</si>
  <si>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</si>
  <si>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</si>
  <si>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</si>
  <si>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</si>
  <si>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</si>
  <si>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</si>
  <si>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</si>
  <si>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</si>
  <si>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</si>
  <si>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</si>
  <si>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</si>
  <si>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</si>
  <si>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</si>
  <si>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</si>
  <si>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</si>
  <si>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</si>
  <si>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</si>
  <si>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</si>
  <si>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</si>
  <si>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</si>
  <si>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</si>
  <si>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</si>
  <si>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</si>
  <si>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</si>
  <si>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</si>
  <si>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</si>
  <si>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</si>
  <si>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</si>
  <si>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</si>
  <si>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</si>
  <si>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</si>
  <si>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</si>
  <si>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</si>
  <si>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</si>
  <si>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</si>
  <si>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</si>
  <si>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</si>
  <si>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</si>
  <si>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</si>
  <si>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</si>
  <si>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</si>
  <si>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</si>
  <si>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</si>
  <si>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</si>
  <si>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</si>
  <si>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</si>
  <si>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</si>
  <si>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</si>
  <si>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</si>
  <si>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</si>
  <si>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</si>
  <si>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</si>
  <si>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</si>
  <si>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</si>
  <si>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</si>
  <si>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</si>
  <si>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</si>
  <si>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</si>
  <si>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</si>
  <si>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</si>
  <si>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</si>
  <si>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</si>
  <si>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</si>
  <si>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</si>
  <si>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</si>
  <si>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</si>
  <si>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</si>
  <si>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</si>
  <si>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</si>
  <si>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</si>
  <si>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</si>
  <si>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</si>
  <si>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</si>
  <si>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</si>
  <si>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</si>
  <si>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</si>
  <si>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</si>
  <si>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</si>
  <si>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</si>
  <si>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</si>
  <si>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</si>
  <si>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</si>
  <si>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</si>
  <si>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</si>
  <si>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</si>
  <si>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</si>
  <si>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</si>
  <si>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</si>
  <si>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</si>
  <si>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</si>
  <si>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</si>
  <si>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</si>
  <si>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</si>
  <si>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</si>
  <si>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</si>
  <si>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</si>
  <si>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</si>
  <si>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</si>
  <si>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</si>
  <si>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</si>
  <si>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</si>
  <si>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</si>
  <si>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</si>
  <si>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</si>
  <si>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</si>
  <si>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</si>
  <si>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</si>
  <si>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</si>
  <si>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</si>
  <si>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</si>
  <si>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</si>
  <si>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</si>
  <si>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</si>
  <si>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</si>
  <si>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</si>
  <si>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</si>
  <si>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</si>
  <si>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</si>
  <si>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</si>
  <si>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</si>
  <si>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</si>
  <si>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</si>
  <si>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</si>
  <si>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</si>
  <si>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</si>
  <si>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</si>
  <si>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</si>
  <si>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</si>
  <si>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</si>
  <si>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</si>
  <si>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</si>
  <si>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</si>
  <si>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</si>
  <si>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</si>
  <si>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</si>
  <si>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</si>
  <si>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</si>
  <si>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</si>
  <si>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</si>
  <si>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</si>
  <si>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</si>
  <si>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</si>
  <si>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</si>
  <si>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</si>
  <si>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</si>
  <si>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</si>
  <si>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</si>
  <si>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</si>
  <si>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</si>
  <si>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</si>
  <si>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</si>
  <si>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</si>
  <si>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</si>
  <si>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</si>
  <si>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</si>
  <si>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</si>
  <si>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</si>
  <si>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</si>
  <si>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</si>
  <si>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</si>
  <si>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</si>
  <si>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</si>
  <si>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</si>
  <si>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</si>
  <si>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</si>
  <si>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</si>
  <si>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</si>
  <si>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</si>
  <si>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</si>
  <si>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</si>
  <si>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</si>
  <si>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</si>
  <si>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</si>
  <si>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</si>
  <si>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</si>
  <si>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</si>
  <si>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</si>
  <si>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</si>
  <si>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</si>
  <si>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</si>
  <si>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</si>
  <si>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</si>
  <si>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</si>
  <si>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</si>
  <si>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</si>
  <si>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</si>
  <si>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</si>
  <si>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</si>
  <si>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</si>
  <si>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</si>
  <si>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</si>
  <si>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</si>
  <si>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</si>
  <si>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</si>
  <si>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</si>
  <si>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</si>
  <si>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</si>
  <si>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</si>
  <si>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</si>
  <si>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</si>
  <si>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</si>
  <si>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</si>
  <si>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</si>
  <si>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</si>
  <si>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</si>
  <si>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</si>
  <si>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</si>
  <si>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</si>
  <si>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</si>
  <si>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</si>
  <si>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</si>
  <si>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</si>
  <si>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</si>
  <si>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</si>
  <si>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</si>
  <si>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</si>
  <si>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</si>
  <si>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</si>
  <si>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</si>
  <si>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</si>
  <si>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</si>
  <si>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</si>
  <si>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</si>
  <si>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</si>
  <si>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</si>
  <si>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</si>
  <si>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</si>
  <si>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</si>
  <si>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</si>
  <si>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</si>
  <si>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</si>
  <si>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</si>
  <si>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</si>
  <si>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</si>
  <si>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</si>
  <si>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</si>
  <si>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</si>
  <si>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</si>
  <si>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</si>
  <si>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</si>
  <si>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</si>
  <si>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</si>
  <si>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</si>
  <si>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</si>
  <si>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</si>
  <si>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</si>
  <si>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</si>
  <si>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</si>
  <si>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</si>
  <si>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</si>
  <si>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</si>
  <si>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</si>
  <si>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</si>
  <si>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</si>
  <si>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</si>
  <si>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</si>
  <si>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</si>
  <si>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</si>
  <si>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</si>
  <si>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</si>
  <si>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</si>
  <si>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</si>
  <si>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</si>
  <si>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</si>
  <si>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</si>
  <si>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</si>
  <si>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</si>
  <si>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</si>
  <si>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</si>
  <si>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</si>
  <si>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</si>
  <si>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</si>
  <si>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</si>
  <si>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</si>
  <si>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</si>
  <si>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</si>
  <si>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</si>
  <si>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</si>
  <si>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</si>
  <si>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</si>
  <si>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</si>
  <si>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</si>
  <si>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</si>
  <si>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</si>
  <si>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</si>
  <si>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</si>
  <si>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</si>
  <si>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</si>
  <si>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</si>
  <si>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</si>
  <si>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</si>
  <si>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</si>
  <si>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</si>
  <si>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</si>
  <si>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</si>
  <si>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</si>
  <si>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</si>
  <si>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</si>
  <si>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</si>
  <si>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</si>
  <si>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</si>
  <si>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</si>
  <si>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</si>
  <si>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</si>
  <si>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</si>
  <si>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</si>
  <si>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</si>
  <si>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</si>
  <si>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</si>
  <si>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</si>
  <si>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</si>
  <si>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</si>
  <si>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</si>
  <si>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</si>
  <si>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</si>
  <si>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</si>
  <si>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</si>
  <si>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</si>
  <si>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</si>
  <si>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</si>
  <si>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</si>
  <si>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</si>
  <si>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</si>
  <si>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</si>
  <si>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</si>
  <si>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</si>
  <si>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</si>
  <si>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</si>
  <si>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</si>
  <si>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</si>
  <si>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</si>
  <si>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</si>
  <si>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</si>
  <si>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</si>
  <si>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</si>
  <si>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</si>
  <si>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</si>
  <si>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</si>
  <si>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</si>
  <si>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</si>
  <si>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</si>
  <si>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</si>
  <si>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</si>
  <si>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</si>
  <si>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</si>
  <si>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</si>
  <si>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</si>
  <si>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</si>
  <si>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</si>
  <si>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</si>
  <si>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</si>
  <si>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</si>
  <si>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</si>
  <si>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</si>
  <si>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</si>
  <si>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</si>
  <si>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</si>
  <si>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</si>
  <si>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</si>
  <si>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</si>
  <si>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</si>
  <si>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</si>
  <si>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</si>
  <si>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</si>
  <si>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</si>
  <si>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</si>
  <si>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</si>
  <si>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</si>
  <si>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</si>
  <si>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</si>
  <si>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</si>
  <si>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</si>
  <si>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</si>
  <si>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</si>
  <si>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</si>
  <si>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</si>
  <si>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</si>
  <si>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</si>
  <si>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</si>
  <si>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</si>
  <si>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</si>
  <si>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</si>
  <si>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</si>
  <si>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</si>
  <si>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</si>
  <si>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</si>
  <si>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</si>
  <si>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</si>
  <si>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</si>
  <si>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</si>
  <si>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</si>
  <si>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</si>
  <si>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</si>
  <si>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</si>
  <si>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</si>
  <si>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</si>
  <si>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</si>
  <si>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</si>
  <si>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</si>
  <si>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</si>
  <si>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</si>
  <si>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</si>
  <si>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</si>
  <si>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</si>
  <si>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</si>
  <si>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</si>
  <si>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</si>
  <si>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</si>
  <si>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</si>
  <si>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</si>
  <si>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</si>
  <si>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</si>
  <si>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</si>
  <si>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</si>
  <si>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</si>
  <si>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</si>
  <si>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</si>
  <si>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</si>
  <si>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</si>
  <si>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</si>
  <si>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</si>
  <si>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</si>
  <si>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</si>
  <si>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</si>
  <si>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</si>
  <si>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</si>
  <si>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</si>
  <si>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</si>
  <si>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</si>
  <si>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</si>
  <si>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</si>
  <si>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</si>
  <si>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</si>
  <si>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</si>
  <si>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</si>
  <si>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</si>
  <si>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</si>
  <si>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</si>
  <si>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</si>
  <si>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</si>
  <si>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</si>
  <si>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</si>
  <si>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</si>
  <si>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</si>
  <si>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</si>
  <si>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</si>
  <si>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</si>
  <si>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</si>
  <si>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</si>
  <si>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</si>
  <si>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</si>
  <si>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</si>
  <si>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</si>
  <si>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</si>
  <si>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</si>
  <si>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</si>
  <si>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</si>
  <si>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</si>
  <si>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</si>
  <si>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</si>
  <si>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</si>
  <si>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</si>
  <si>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</si>
  <si>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</si>
  <si>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</si>
  <si>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</si>
  <si>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</si>
  <si>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</si>
  <si>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</si>
  <si>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</si>
  <si>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</si>
  <si>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</si>
  <si>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</si>
  <si>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</si>
  <si>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</si>
  <si>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</si>
  <si>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</si>
  <si>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</si>
  <si>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</si>
  <si>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</si>
  <si>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</si>
  <si>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</si>
  <si>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</si>
  <si>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</si>
  <si>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</si>
  <si>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</si>
  <si>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</si>
  <si>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</si>
  <si>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</si>
  <si>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</si>
  <si>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</si>
  <si>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</si>
  <si>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</si>
  <si>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</si>
  <si>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</si>
  <si>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</si>
  <si>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</si>
  <si>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</si>
  <si>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</si>
  <si>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</si>
  <si>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</si>
  <si>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</si>
  <si>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</si>
  <si>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</si>
  <si>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</si>
  <si>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</si>
  <si>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</si>
  <si>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</si>
  <si>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</si>
  <si>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</si>
  <si>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</si>
  <si>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</si>
  <si>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</si>
  <si>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</si>
  <si>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</si>
  <si>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</si>
  <si>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</si>
  <si>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</si>
  <si>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</si>
  <si>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</si>
  <si>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</si>
  <si>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</si>
  <si>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</si>
  <si>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</si>
  <si>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</si>
  <si>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</si>
  <si>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</si>
  <si>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</si>
  <si>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</si>
  <si>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</si>
  <si>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</si>
  <si>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</si>
  <si>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</si>
  <si>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</si>
  <si>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</si>
  <si>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</si>
  <si>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</si>
  <si>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</si>
  <si>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</si>
  <si>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</si>
  <si>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</si>
  <si>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</si>
  <si>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</si>
  <si>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</si>
  <si>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</si>
  <si>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</si>
  <si>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</si>
  <si>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</si>
  <si>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</si>
  <si>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</si>
  <si>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</si>
  <si>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</si>
  <si>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</si>
  <si>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</si>
  <si>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</si>
  <si>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</si>
  <si>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</si>
  <si>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</si>
  <si>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</si>
  <si>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</si>
  <si>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</si>
  <si>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</si>
  <si>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</si>
  <si>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</si>
  <si>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</si>
  <si>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</si>
  <si>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</si>
  <si>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</si>
  <si>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</si>
  <si>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</si>
  <si>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</si>
  <si>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</si>
  <si>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</si>
  <si>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</si>
  <si>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</si>
  <si>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</si>
  <si>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</si>
  <si>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</si>
  <si>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</si>
  <si>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</si>
  <si>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</si>
  <si>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</si>
  <si>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</si>
  <si>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</si>
  <si>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</si>
  <si>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</si>
  <si>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</si>
  <si>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</si>
  <si>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</si>
  <si>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</si>
  <si>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</si>
  <si>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</si>
  <si>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</si>
  <si>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</si>
  <si>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</si>
  <si>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</si>
  <si>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</si>
  <si>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</si>
  <si>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</si>
  <si>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</si>
  <si>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</si>
  <si>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</si>
  <si>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</si>
  <si>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</si>
  <si>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</si>
  <si>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</si>
  <si>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</si>
  <si>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</si>
  <si>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</si>
  <si>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</si>
  <si>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</si>
  <si>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</si>
  <si>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</si>
  <si>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</si>
  <si>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</si>
  <si>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</si>
  <si>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</si>
  <si>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</si>
  <si>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</si>
  <si>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</si>
  <si>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</si>
  <si>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</si>
  <si>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</si>
  <si>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</si>
  <si>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</si>
  <si>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</si>
  <si>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</si>
  <si>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</si>
  <si>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</si>
  <si>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</si>
  <si>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</si>
  <si>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</si>
  <si>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</si>
  <si>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</si>
  <si>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</si>
  <si>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</si>
  <si>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</si>
  <si>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</si>
  <si>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</si>
  <si>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</si>
  <si>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</si>
  <si>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</si>
  <si>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</si>
  <si>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</si>
  <si>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</si>
  <si>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</si>
  <si>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</si>
  <si>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</si>
  <si>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</si>
  <si>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</si>
  <si>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</si>
  <si>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</si>
  <si>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</si>
  <si>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</si>
  <si>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</si>
  <si>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</si>
  <si>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</si>
  <si>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</si>
  <si>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</si>
  <si>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</si>
  <si>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</si>
  <si>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</si>
  <si>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</si>
  <si>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</si>
  <si>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</si>
  <si>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</si>
  <si>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</si>
  <si>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</si>
  <si>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</si>
  <si>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</si>
  <si>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</si>
  <si>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</si>
  <si>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</si>
  <si>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</si>
  <si>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</si>
  <si>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</si>
  <si>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</si>
  <si>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</si>
  <si>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</si>
  <si>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</si>
  <si>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</si>
  <si>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</si>
  <si>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</si>
  <si>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</si>
  <si>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</si>
  <si>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</si>
  <si>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</si>
  <si>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</si>
  <si>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</si>
  <si>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</si>
  <si>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</si>
  <si>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</si>
  <si>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</si>
  <si>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</si>
  <si>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</si>
  <si>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</si>
  <si>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</si>
  <si>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</si>
  <si>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</si>
  <si>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</si>
  <si>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</si>
  <si>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</si>
  <si>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</si>
  <si>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PCM-20251102-00000902</t>
  </si>
  <si>
    <t>Restored by PG</t>
  </si>
  <si>
    <t>PCM-20251102-00001151</t>
  </si>
  <si>
    <t>ETA 40 km</t>
  </si>
  <si>
    <t xml:space="preserve"> PCM-20250215-00000830 </t>
  </si>
  <si>
    <t>LTE site still down and  site located in aramco area access issue need special permission</t>
  </si>
  <si>
    <t>PCM-20251030-00001958</t>
  </si>
  <si>
    <t xml:space="preserve"> Access issue site located in Tourist village and access during day time and Issue escalated to SMT </t>
  </si>
  <si>
    <t>PCM-20251102-00000700</t>
  </si>
  <si>
    <t>Sceco cut at area and team saving hub site SQR0075</t>
  </si>
  <si>
    <t>PCM-20251102-00000766</t>
  </si>
  <si>
    <t>At site TS</t>
  </si>
  <si>
    <t>PCM-20251102-00001179</t>
  </si>
  <si>
    <t xml:space="preserve">60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</si>
  <si>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</si>
  <si>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</si>
  <si>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</si>
  <si>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</si>
  <si>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</si>
  <si>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</si>
  <si>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PCM-20251102-00001296</t>
  </si>
  <si>
    <t>Team at site checking</t>
  </si>
  <si>
    <t>PCM-20251102-00001148</t>
  </si>
  <si>
    <t>PG connected local site down link restored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</si>
</sst>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22" fontId="10" fillId="8" borderId="8" xfId="0" applyNumberFormat="1" applyFont="1" applyFill="1" applyBorder="1" applyAlignment="1">
      <alignment horizontal="center" vertical="center"/>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165" fontId="9" fillId="9" borderId="8"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3" totalsRowShown="0" headerRowDxfId="174" dataDxfId="173" headerRowBorderDxfId="171" tableBorderDxfId="172" totalsRowBorderDxfId="170">
  <autoFilter ref="A1:L11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2" totalsRowShown="0" headerRowDxfId="157" dataDxfId="156" headerRowBorderDxfId="154" tableBorderDxfId="155" totalsRowBorderDxfId="153">
  <autoFilter ref="A1:CJ14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1" totalsRowShown="0" headerRowDxfId="64" dataDxfId="63" headerRowBorderDxfId="61" tableBorderDxfId="62">
  <autoFilter ref="A1:L108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2" totalsRowShown="0" headerRowDxfId="48" dataDxfId="47" headerRowBorderDxfId="45" tableBorderDxfId="46" totalsRowBorderDxfId="44">
  <autoFilter ref="A1:L10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8" totalsRowShown="0" headerRowDxfId="31" dataDxfId="30" headerRowBorderDxfId="28" tableBorderDxfId="29">
  <autoFilter ref="A1:L37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 totalsRowShown="0" headerRowDxfId="15" dataDxfId="14" headerRowBorderDxfId="12" tableBorderDxfId="13">
  <autoFilter ref="A1:L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3"/>
  <sheetViews>
    <sheetView workbookViewId="0">
      <selection activeCell="A3" sqref="A3:XFD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300.63537916666974</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45963.583805092596</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45963.583805092596</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45963.583805092596</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45963.583805092596</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45963.583805092596</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45963.583805092596</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45963.583805092596</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45963.583805092596</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45963.583805092596</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45963.583805092596</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45963.583805092596</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45963.583805092596</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45963.583805092596</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45963.583805092596</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45963.583805092596</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45963.583805092596</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45963.583805092596</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45963.583805092596</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45963.583805092596</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45963.583805092596</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45963.583805092596</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45963.583805092596</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45963.583805092596</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45963.583805092596</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45963.583805092596</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45963.583805092596</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45963.583805092596</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45963.583805092596</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45963.583805092596</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45963.583805092596</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45963.583805092596</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45963.583805092596</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45963.583805092596</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45963.583805092596</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45963.583805092596</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45963.583805092596</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45963.583805092596</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45963.583805092596</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45963.583805092596</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45963.583805092596</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45963.583805092596</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45963.583805092596</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45963.583805092596</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45963.583805092596</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45963.583805092596</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45963.583805092596</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45963.583805092596</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45963.583805092596</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45963.583805092596</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45963.583805092596</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45963.583805092596</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45963.583805092596</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45963.583805092596</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45963.583805092596</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45963.583805092596</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45963.583805092596</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45963.583805092596</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45963.583805092596</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45963.583805092596</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45963.583805092596</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45963.583805092596</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45963.583805092596</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45963.583805092596</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45963.583805092596</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45963.583805092596</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45963.583805092596</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45963.583805092596</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45963.583805092596</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45963.583805092596</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45963.583805092596</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45963.583805092596</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45963.583805092596</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45963.583805092596</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45963.583805092596</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45963.583805092596</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45963.583805092596</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45963.583805092596</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45963.583805092596</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45963.583805092596</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45963.583805092596</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45963.583805092596</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45963.583805092596</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45963.583805092596</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45963.583805092596</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45963.583805092596</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45963.583805092596</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45963.583805092596</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45963.583805092596</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45963.583805092596</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45963.583805092596</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45963.583805092596</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45963.583805092596</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45963.583805092596</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45963.583805092596</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45963.583805092596</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45963.583805092596</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45963.583805092596</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45963.583805092596</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45963.583805092596</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45963.583805092596</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45963.583805092596</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45963.583805092596</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45963.583805092596</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45963.583805092596</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45963.583805092596</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45963.583805092596</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45963.583805092596</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45963.583805092596</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45963.583805092596</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45963.583805092596</v>
      </c>
      <c r="H112" s="135"/>
      <c r="I112" s="133" t="str">
        <f>IFERROR(VLOOKUP(D112,DB!A:F,6,0),"")</f>
        <v/>
      </c>
      <c r="J112" s="133" t="str">
        <f>IFERROR(VLOOKUP(D112,DB!A:G,7,0),"")</f>
        <v/>
      </c>
      <c r="K112" s="137"/>
      <c r="L112" s="138" t="str">
        <f>IFERROR(VLOOKUP(D112,DB!A:I,9,0),"")</f>
        <v/>
      </c>
    </row>
    <row r="113" spans="1:12" ht="15" customHeight="1">
      <c r="A113" s="144"/>
      <c r="B113" s="145" t="str">
        <f>IFERROR(VLOOKUP(D113,DB!A:K,11,0),"")</f>
        <v/>
      </c>
      <c r="C113" s="145"/>
      <c r="D113" s="145"/>
      <c r="E113" s="146"/>
      <c r="F113" s="147"/>
      <c r="G113" s="148">
        <f ca="1">IFERROR(NOW()-F113,"")</f>
        <v>45963.583805092596</v>
      </c>
      <c r="H113" s="147"/>
      <c r="I113" s="145" t="str">
        <f>IFERROR(VLOOKUP(D113,DB!A:F,6,0),"")</f>
        <v/>
      </c>
      <c r="J113" s="145" t="str">
        <f>IFERROR(VLOOKUP(D113,DB!A:G,7,0),"")</f>
        <v/>
      </c>
      <c r="K113" s="149"/>
      <c r="L113" s="150" t="str">
        <f>IFERROR(VLOOKUP(D113,DB!A:I,9,0),"")</f>
        <v/>
      </c>
    </row>
  </sheetData>
  <customSheetViews>
    <customSheetView guid="{F6042A99-DD27-4453-835D-0834D95730CC}" filter="1" showAutoFilter="1">
      <pageMargins left="0" right="0" top="0" bottom="0" header="0" footer="0"/>
      <autoFilter ref="B1:M1" xr:uid="{D6A08836-4D80-4B7B-A227-2BB31618395E}"/>
    </customSheetView>
  </customSheetViews>
  <dataValidations count="2">
    <dataValidation allowBlank="1" showInputMessage="1" showErrorMessage="1" sqref="E1" xr:uid="{5DBA255D-CDD9-49FB-AD3C-AF70AB4EE696}"/>
    <dataValidation type="list" allowBlank="1" showInputMessage="1" showErrorMessage="1" sqref="E2:E11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2"/>
  <sheetViews>
    <sheetView tabSelected="1" workbookViewId="0">
      <selection activeCell="H8" sqref="H8"/>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138.5839671296344</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4.8417217592650559</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39107</v>
      </c>
      <c r="B5" s="18" t="str">
        <f>IFERROR(VLOOKUP(D5,DB!A:K,11,0),"")</f>
        <v>R2</v>
      </c>
      <c r="C5" s="18">
        <v>1</v>
      </c>
      <c r="D5" s="18" t="s">
        <v>27179</v>
      </c>
      <c r="E5" s="113" t="s">
        <v>39021</v>
      </c>
      <c r="F5" s="114">
        <v>45963.464409722219</v>
      </c>
      <c r="G5" s="115">
        <f ca="1">IFERROR(NOW()-F5,"-")</f>
        <v>0.11939537037687842</v>
      </c>
      <c r="H5" s="114">
        <v>45963.458680555559</v>
      </c>
      <c r="I5" s="18" t="str">
        <f>IFERROR(VLOOKUP(D5,DB!A:F,6,0),"")</f>
        <v>SCECO</v>
      </c>
      <c r="J5" s="18" t="str">
        <f>IFERROR(VLOOKUP(D5,DB!A:G,7,0),"")</f>
        <v>Vandalized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39109</v>
      </c>
      <c r="B6" s="18" t="str">
        <f>IFERROR(VLOOKUP(D6,DB!A:K,11,0),"")</f>
        <v>R2</v>
      </c>
      <c r="C6" s="18">
        <v>4</v>
      </c>
      <c r="D6" s="18" t="s">
        <v>19048</v>
      </c>
      <c r="E6" s="113" t="s">
        <v>39021</v>
      </c>
      <c r="F6" s="175">
        <v>45963.536932870367</v>
      </c>
      <c r="G6" s="115">
        <f ca="1">IFERROR(NOW()-F6,"-")</f>
        <v>4.6872222228557803E-2</v>
      </c>
      <c r="H6" s="114">
        <v>45963.530289351853</v>
      </c>
      <c r="I6" s="18" t="str">
        <f>IFERROR(VLOOKUP(D6,DB!A:F,6,0),"")</f>
        <v>SCECO</v>
      </c>
      <c r="J6" s="18" t="str">
        <f>IFERROR(VLOOKUP(D6,DB!A:G,7,0),"")</f>
        <v>Dead</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R2</v>
      </c>
      <c r="C7" s="18"/>
      <c r="D7" s="18" t="s">
        <v>24702</v>
      </c>
      <c r="E7" s="113"/>
      <c r="F7" s="114"/>
      <c r="G7" s="115">
        <f ca="1">IFERROR(NOW()-F7,"-")</f>
        <v>45963.583805092596</v>
      </c>
      <c r="H7" s="114">
        <v>45963.576678240737</v>
      </c>
      <c r="I7" s="18" t="str">
        <f>IFERROR(VLOOKUP(D7,DB!A:F,6,0),"")</f>
        <v>SCECO</v>
      </c>
      <c r="J7" s="18" t="str">
        <f>IFERROR(VLOOKUP(D7,DB!A:G,7,0),"")</f>
        <v>Vandalized</v>
      </c>
      <c r="K7" s="19"/>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45963.583805092596</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45963.583805092596</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45963.583805092596</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45963.583805092596</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45963.583805092596</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45963.583805092596</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45963.583805092596</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45963.583805092596</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45963.583805092596</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45963.583805092596</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45963.583805092596</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45963.583805092596</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45963.583805092596</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45963.583805092596</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45963.583805092596</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45963.583805092596</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45963.583805092596</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45963.583805092596</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45963.583805092596</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45963.583805092596</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45963.583805092596</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45963.583805092596</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45963.583805092596</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45963.583805092596</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45963.583805092596</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45963.583805092596</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45963.583805092596</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45963.583805092596</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45963.583805092596</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45963.583805092596</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45963.583805092596</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45963.583805092596</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45963.583805092596</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45963.583805092596</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45963.583805092596</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45963.583805092596</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45963.583805092596</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45963.583805092596</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45963.583805092596</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45963.583805092596</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45963.583805092596</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45963.583805092596</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45963.583805092596</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45963.583805092596</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45963.583805092596</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45963.583805092596</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45963.583805092596</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45963.583805092596</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45963.583805092596</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45963.583805092596</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45963.583805092596</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45963.583805092596</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45963.583805092596</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45963.583805092596</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45963.583805092596</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45963.583805092596</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45963.583805092596</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45963.583805092596</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45963.583805092596</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45963.583805092596</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45963.583805092596</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45963.583805092596</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45963.583805092596</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45963.583805092596</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45963.583805092596</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45963.583805092596</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45963.583805092596</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45963.583805092596</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45963.583805092596</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45963.583805092596</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45963.583805092596</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45963.583805092596</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45963.583805092596</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45963.583805092596</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45963.583805092596</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45963.583805092596</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45963.583805092596</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45963.583805092596</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45963.583805092596</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45963.583805092596</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45963.583805092596</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45963.583805092596</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45963.583805092596</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45963.583805092596</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45963.583805092596</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45963.583805092596</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45963.583805092596</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45963.583805092596</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45963.583805092596</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45963.583805092596</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45963.583805092596</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45963.583805092596</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45963.583805092596</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45963.583805092596</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45963.583805092596</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45963.583805092596</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45963.583805092596</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45963.583805092596</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45963.583805092596</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45963.583805092596</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45963.583805092596</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45963.583805092596</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45963.583805092596</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45963.583805092596</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45963.583805092596</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45963.583805092596</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45963.583805092596</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45963.583805092596</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45963.583805092596</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45963.583805092596</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45963.583805092596</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45963.583805092596</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45963.583805092596</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45963.583805092596</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45963.583805092596</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45963.583805092596</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45963.583805092596</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45963.583805092596</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45963.583805092596</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45963.583805092596</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45963.583805092596</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45963.583805092596</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45963.583805092596</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45963.583805092596</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45963.583805092596</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45963.583805092596</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45963.583805092596</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45963.583805092596</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45963.583805092596</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12"/>
      <c r="B137" s="18" t="str">
        <f>IFERROR(VLOOKUP(D137,DB!A:K,11,0),"")</f>
        <v/>
      </c>
      <c r="C137" s="18"/>
      <c r="D137" s="18"/>
      <c r="E137" s="113"/>
      <c r="F137" s="114"/>
      <c r="G137" s="115">
        <f ca="1">IFERROR(NOW()-F137,"-")</f>
        <v>45963.583805092596</v>
      </c>
      <c r="H137" s="11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0"/>
    </row>
    <row r="138" spans="1:88" ht="31.5" customHeight="1">
      <c r="A138" s="112"/>
      <c r="B138" s="18" t="str">
        <f>IFERROR(VLOOKUP(D138,DB!A:K,11,0),"")</f>
        <v/>
      </c>
      <c r="C138" s="18"/>
      <c r="D138" s="18"/>
      <c r="E138" s="113"/>
      <c r="F138" s="114"/>
      <c r="G138" s="115">
        <f ca="1">IFERROR(NOW()-F138,"-")</f>
        <v>45963.583805092596</v>
      </c>
      <c r="H138" s="11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0"/>
    </row>
    <row r="139" spans="1:88" ht="31.5" customHeight="1">
      <c r="A139" s="112"/>
      <c r="B139" s="18" t="str">
        <f>IFERROR(VLOOKUP(D139,DB!A:K,11,0),"")</f>
        <v/>
      </c>
      <c r="C139" s="18"/>
      <c r="D139" s="18"/>
      <c r="E139" s="113"/>
      <c r="F139" s="114"/>
      <c r="G139" s="115">
        <f ca="1">IFERROR(NOW()-F139,"-")</f>
        <v>45963.583805092596</v>
      </c>
      <c r="H139" s="11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0"/>
    </row>
    <row r="140" spans="1:88" ht="31.5" customHeight="1">
      <c r="A140" s="112"/>
      <c r="B140" s="18" t="str">
        <f>IFERROR(VLOOKUP(D140,DB!A:K,11,0),"")</f>
        <v/>
      </c>
      <c r="C140" s="18"/>
      <c r="D140" s="18"/>
      <c r="E140" s="113"/>
      <c r="F140" s="114"/>
      <c r="G140" s="115">
        <f ca="1">IFERROR(NOW()-F140,"-")</f>
        <v>45963.583805092596</v>
      </c>
      <c r="H140" s="11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0"/>
    </row>
    <row r="141" spans="1:88" ht="31.5" customHeight="1">
      <c r="A141" s="112"/>
      <c r="B141" s="18" t="str">
        <f>IFERROR(VLOOKUP(D141,DB!A:K,11,0),"")</f>
        <v/>
      </c>
      <c r="C141" s="18"/>
      <c r="D141" s="18"/>
      <c r="E141" s="113"/>
      <c r="F141" s="114"/>
      <c r="G141" s="115">
        <f ca="1">IFERROR(NOW()-F141,"-")</f>
        <v>45963.583805092596</v>
      </c>
      <c r="H141" s="11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0"/>
    </row>
    <row r="142" spans="1:88" ht="31.5" customHeight="1">
      <c r="A142" s="160"/>
      <c r="B142" s="161" t="str">
        <f>IFERROR(VLOOKUP(D142,DB!A:K,11,0),"")</f>
        <v/>
      </c>
      <c r="C142" s="161"/>
      <c r="D142" s="161"/>
      <c r="E142" s="162"/>
      <c r="F142" s="163"/>
      <c r="G142" s="164">
        <f ca="1">IFERROR(NOW()-F142,"-")</f>
        <v>45963.583805092596</v>
      </c>
      <c r="H142" s="163"/>
      <c r="I142" s="161" t="str">
        <f>IFERROR(VLOOKUP(D142,DB!A:F,6,0),"")</f>
        <v/>
      </c>
      <c r="J142" s="161" t="str">
        <f>IFERROR(VLOOKUP(D142,DB!A:G,7,0),"")</f>
        <v/>
      </c>
      <c r="K142" s="165"/>
      <c r="L142" s="161" t="str">
        <f>IFERROR(VLOOKUP(D142,DB!A:I,9,0),"")</f>
        <v/>
      </c>
      <c r="M142" s="161"/>
      <c r="N142" s="161"/>
      <c r="O142" s="161"/>
      <c r="P142" s="161"/>
      <c r="Q142" s="161"/>
      <c r="R142" s="161"/>
      <c r="S142" s="161"/>
      <c r="T142" s="161"/>
      <c r="U142" s="161"/>
      <c r="V142" s="161"/>
      <c r="W142" s="161"/>
      <c r="X142" s="161"/>
      <c r="Y142" s="161"/>
      <c r="Z142" s="161"/>
      <c r="AA142" s="161"/>
      <c r="AB142" s="161"/>
      <c r="AC142" s="161"/>
      <c r="AD142" s="161"/>
      <c r="AE142" s="161"/>
      <c r="AF142" s="161"/>
      <c r="AG142" s="161"/>
      <c r="AH142" s="161"/>
      <c r="AI142" s="161"/>
      <c r="AJ142" s="161"/>
      <c r="AK142" s="161"/>
      <c r="AL142" s="161"/>
      <c r="AM142" s="161"/>
      <c r="AN142" s="161"/>
      <c r="AO142" s="161"/>
      <c r="AP142" s="161"/>
      <c r="AQ142" s="161"/>
      <c r="AR142" s="161"/>
      <c r="AS142" s="161"/>
      <c r="AT142" s="161"/>
      <c r="AU142" s="161"/>
      <c r="AV142" s="161"/>
      <c r="AW142" s="161"/>
      <c r="AX142" s="161"/>
      <c r="AY142" s="161"/>
      <c r="AZ142" s="161"/>
      <c r="BA142" s="161"/>
      <c r="BB142" s="161"/>
      <c r="BC142" s="161"/>
      <c r="BD142" s="161"/>
      <c r="BE142" s="161"/>
      <c r="BF142" s="161"/>
      <c r="BG142" s="161"/>
      <c r="BH142" s="161"/>
      <c r="BI142" s="161"/>
      <c r="BJ142" s="161"/>
      <c r="BK142" s="161"/>
      <c r="BL142" s="161"/>
      <c r="BM142" s="161"/>
      <c r="BN142" s="161"/>
      <c r="BO142" s="161"/>
      <c r="BP142" s="161"/>
      <c r="BQ142" s="161"/>
      <c r="BR142" s="161"/>
      <c r="BS142" s="161"/>
      <c r="BT142" s="161"/>
      <c r="BU142" s="161"/>
      <c r="BV142" s="161"/>
      <c r="BW142" s="161"/>
      <c r="BX142" s="161"/>
      <c r="BY142" s="161"/>
      <c r="BZ142" s="161"/>
      <c r="CA142" s="161"/>
      <c r="CB142" s="161"/>
      <c r="CC142" s="161"/>
      <c r="CD142" s="161"/>
      <c r="CE142" s="161"/>
      <c r="CF142" s="161"/>
      <c r="CG142" s="161"/>
      <c r="CH142" s="161"/>
      <c r="CI142" s="161"/>
      <c r="CJ142" s="166"/>
    </row>
  </sheetData>
  <dataValidations count="2">
    <dataValidation allowBlank="1" showInputMessage="1" showErrorMessage="1" sqref="E1" xr:uid="{4D935161-CDD3-4592-B877-3FB59C99E142}"/>
    <dataValidation type="list" allowBlank="1" showInputMessage="1" showErrorMessage="1" sqref="E3:E14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1"/>
  <sheetViews>
    <sheetView workbookViewId="0">
      <selection activeCell="I14" sqref="I1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42" ca="1" si="0">IFERROR(NOW()-F2,"-")</f>
        <v>45963.583805092596</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45963.583805092596</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45963.583805092596</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45963.583805092596</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45963.583805092596</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45963.583805092596</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45963.583805092596</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45963.583805092596</v>
      </c>
      <c r="H9" s="22"/>
      <c r="I9" s="19" t="str">
        <f>IFERROR(VLOOKUP(D9,DB!A:F,6,0),"")</f>
        <v/>
      </c>
      <c r="J9" s="18" t="str">
        <f>IFERROR(VLOOKUP(D9,DB!A:G,7,0),"")</f>
        <v/>
      </c>
      <c r="K9" s="46"/>
      <c r="L9" s="23" t="str">
        <f>IFERROR(VLOOKUP(D9,DB!A:I,9,0),"")</f>
        <v/>
      </c>
    </row>
    <row r="10" spans="1:13" ht="15" customHeight="1">
      <c r="A10" s="19"/>
      <c r="B10" s="62" t="str">
        <f>IFERROR(VLOOKUP(D10,DB!A:K,11,0),"")</f>
        <v/>
      </c>
      <c r="C10" s="18"/>
      <c r="D10" s="62"/>
      <c r="E10" s="18"/>
      <c r="F10" s="20"/>
      <c r="G10" s="21">
        <f t="shared" ca="1" si="0"/>
        <v>45963.583805092596</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45963.583805092596</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45963.583805092596</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45963.583805092596</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45963.583805092596</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45963.583805092596</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45963.583805092596</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45963.583805092596</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45963.583805092596</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45963.583805092596</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45963.583805092596</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45963.583805092596</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45963.583805092596</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45963.583805092596</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45963.583805092596</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45963.583805092596</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45963.583805092596</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45963.583805092596</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45963.583805092596</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45963.583805092596</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45963.583805092596</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45963.583805092596</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45963.583805092596</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45963.583805092596</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45963.583805092596</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45963.583805092596</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45963.583805092596</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45963.583805092596</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45963.583805092596</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45963.583805092596</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45963.583805092596</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45963.583805092596</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45963.583805092596</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ref="G43:G106" ca="1" si="1">IFERROR(NOW()-F43,"-")</f>
        <v>45963.583805092596</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45963.583805092596</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45963.583805092596</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45963.583805092596</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45963.583805092596</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45963.583805092596</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45963.583805092596</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45963.583805092596</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45963.583805092596</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45963.583805092596</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45963.583805092596</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45963.583805092596</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45963.583805092596</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45963.583805092596</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45963.583805092596</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45963.583805092596</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45963.583805092596</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45963.583805092596</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45963.583805092596</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45963.583805092596</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45963.583805092596</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45963.583805092596</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45963.583805092596</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45963.583805092596</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45963.583805092596</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45963.583805092596</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45963.583805092596</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45963.583805092596</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45963.583805092596</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45963.583805092596</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45963.583805092596</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45963.583805092596</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45963.583805092596</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45963.583805092596</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45963.583805092596</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45963.583805092596</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45963.583805092596</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45963.583805092596</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45963.583805092596</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45963.583805092596</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45963.583805092596</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45963.583805092596</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45963.583805092596</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45963.583805092596</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45963.583805092596</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45963.583805092596</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45963.583805092596</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45963.583805092596</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45963.583805092596</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45963.583805092596</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45963.583805092596</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45963.583805092596</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45963.583805092596</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45963.583805092596</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45963.583805092596</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45963.583805092596</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45963.583805092596</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45963.583805092596</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45963.583805092596</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45963.583805092596</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45963.583805092596</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45963.583805092596</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45963.583805092596</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45963.583805092596</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ref="G107:G170" ca="1" si="2">IFERROR(NOW()-F107,"-")</f>
        <v>45963.583805092596</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45963.583805092596</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45963.583805092596</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45963.583805092596</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45963.583805092596</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45963.583805092596</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45963.583805092596</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45963.583805092596</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45963.583805092596</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45963.583805092596</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45963.583805092596</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45963.583805092596</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45963.583805092596</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45963.583805092596</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45963.583805092596</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45963.583805092596</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45963.583805092596</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45963.583805092596</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45963.583805092596</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45963.583805092596</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45963.583805092596</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45963.583805092596</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45963.583805092596</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45963.583805092596</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45963.583805092596</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45963.583805092596</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45963.583805092596</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45963.583805092596</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45963.583805092596</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45963.583805092596</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45963.583805092596</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45963.583805092596</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45963.583805092596</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45963.583805092596</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45963.583805092596</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45963.583805092596</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45963.583805092596</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45963.583805092596</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45963.583805092596</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45963.583805092596</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45963.583805092596</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45963.583805092596</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45963.583805092596</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45963.583805092596</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45963.583805092596</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45963.583805092596</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45963.583805092596</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45963.583805092596</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45963.583805092596</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45963.583805092596</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45963.583805092596</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45963.583805092596</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45963.583805092596</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45963.583805092596</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45963.583805092596</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45963.583805092596</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45963.583805092596</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45963.583805092596</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45963.583805092596</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45963.583805092596</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45963.583805092596</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45963.583805092596</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45963.583805092596</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45963.583805092596</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ref="G171:G234" ca="1" si="3">IFERROR(NOW()-F171,"-")</f>
        <v>45963.583805092596</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45963.583805092596</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45963.583805092596</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45963.583805092596</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45963.583805092596</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45963.583805092596</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45963.583805092596</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45963.583805092596</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45963.583805092596</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45963.583805092596</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45963.583805092596</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45963.583805092596</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45963.583805092596</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45963.583805092596</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45963.583805092596</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45963.583805092596</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45963.583805092596</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45963.583805092596</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45963.583805092596</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45963.583805092596</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45963.583805092596</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45963.583805092596</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45963.583805092596</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45963.583805092596</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45963.583805092596</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45963.583805092596</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45963.583805092596</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45963.583805092596</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45963.583805092596</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45963.583805092596</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45963.583805092596</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45963.583805092596</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45963.583805092596</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45963.583805092596</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45963.583805092596</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45963.583805092596</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45963.583805092596</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45963.583805092596</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45963.583805092596</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45963.583805092596</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45963.583805092596</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45963.583805092596</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45963.583805092596</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45963.583805092596</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45963.583805092596</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45963.583805092596</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45963.583805092596</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45963.583805092596</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45963.583805092596</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45963.583805092596</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45963.583805092596</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45963.583805092596</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45963.583805092596</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45963.583805092596</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45963.583805092596</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45963.583805092596</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45963.583805092596</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45963.583805092596</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45963.583805092596</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45963.583805092596</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45963.583805092596</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45963.583805092596</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45963.583805092596</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45963.583805092596</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ref="G235:G298" ca="1" si="4">IFERROR(NOW()-F235,"-")</f>
        <v>45963.583805092596</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45963.583805092596</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45963.583805092596</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45963.583805092596</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45963.583805092596</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45963.583805092596</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45963.583805092596</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45963.583805092596</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45963.583805092596</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45963.583805092596</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45963.583805092596</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45963.583805092596</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45963.583805092596</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45963.583805092596</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45963.583805092596</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45963.583805092596</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45963.583805092596</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45963.583805092596</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45963.583805092596</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45963.583805092596</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45963.583805092596</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45963.583805092596</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45963.583805092596</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45963.583805092596</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45963.583805092596</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45963.583805092596</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45963.583805092596</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45963.583805092596</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45963.583805092596</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45963.583805092596</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45963.583805092596</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45963.583805092596</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45963.583805092596</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45963.583805092596</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45963.583805092596</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45963.583805092596</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45963.583805092596</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45963.583805092596</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45963.583805092596</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45963.583805092596</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45963.583805092596</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45963.583805092596</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45963.583805092596</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45963.583805092596</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45963.583805092596</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45963.583805092596</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45963.583805092596</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45963.583805092596</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45963.583805092596</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45963.583805092596</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45963.583805092596</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45963.583805092596</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45963.583805092596</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45963.583805092596</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45963.583805092596</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45963.583805092596</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45963.583805092596</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45963.583805092596</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45963.583805092596</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45963.583805092596</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45963.583805092596</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45963.583805092596</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45963.583805092596</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45963.583805092596</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ref="G299:G362" ca="1" si="5">IFERROR(NOW()-F299,"-")</f>
        <v>45963.583805092596</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45963.583805092596</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45963.583805092596</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45963.583805092596</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45963.583805092596</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45963.583805092596</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45963.583805092596</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45963.583805092596</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45963.583805092596</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45963.583805092596</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45963.583805092596</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45963.583805092596</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45963.583805092596</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45963.583805092596</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45963.583805092596</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45963.583805092596</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45963.583805092596</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45963.583805092596</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45963.583805092596</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45963.583805092596</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45963.583805092596</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45963.583805092596</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45963.583805092596</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45963.583805092596</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45963.583805092596</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45963.583805092596</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45963.583805092596</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45963.583805092596</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45963.583805092596</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45963.583805092596</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45963.583805092596</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45963.583805092596</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45963.583805092596</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45963.583805092596</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45963.583805092596</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45963.583805092596</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45963.583805092596</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45963.583805092596</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45963.583805092596</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45963.583805092596</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45963.583805092596</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45963.583805092596</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45963.583805092596</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45963.583805092596</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45963.583805092596</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45963.583805092596</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45963.583805092596</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45963.583805092596</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45963.583805092596</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45963.583805092596</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45963.583805092596</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45963.583805092596</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45963.583805092596</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45963.583805092596</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45963.583805092596</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45963.583805092596</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45963.583805092596</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45963.583805092596</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45963.583805092596</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45963.583805092596</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45963.583805092596</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45963.583805092596</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45963.583805092596</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45963.583805092596</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ref="G363:G426" ca="1" si="6">IFERROR(NOW()-F363,"-")</f>
        <v>45963.583805092596</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45963.583805092596</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45963.583805092596</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45963.583805092596</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45963.583805092596</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45963.583805092596</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45963.583805092596</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45963.583805092596</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45963.583805092596</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45963.583805092596</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45963.583805092596</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45963.583805092596</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45963.583805092596</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45963.583805092596</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45963.583805092596</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45963.583805092596</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45963.583805092596</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45963.583805092596</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45963.583805092596</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45963.583805092596</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45963.583805092596</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45963.583805092596</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45963.583805092596</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45963.583805092596</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45963.583805092596</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45963.583805092596</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45963.583805092596</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45963.583805092596</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45963.583805092596</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45963.583805092596</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45963.583805092596</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45963.583805092596</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45963.583805092596</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45963.583805092596</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45963.583805092596</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45963.583805092596</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45963.583805092596</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45963.583805092596</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45963.583805092596</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45963.583805092596</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45963.583805092596</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45963.583805092596</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45963.583805092596</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45963.583805092596</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45963.583805092596</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45963.583805092596</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45963.583805092596</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45963.583805092596</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45963.583805092596</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45963.583805092596</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45963.583805092596</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45963.583805092596</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45963.583805092596</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45963.583805092596</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45963.583805092596</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45963.583805092596</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45963.583805092596</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45963.583805092596</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45963.583805092596</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45963.583805092596</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45963.583805092596</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45963.583805092596</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45963.583805092596</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45963.583805092596</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ref="G427:G490" ca="1" si="7">IFERROR(NOW()-F427,"-")</f>
        <v>45963.583805092596</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45963.583805092596</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45963.583805092596</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45963.583805092596</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45963.583805092596</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45963.583805092596</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45963.583805092596</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45963.583805092596</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45963.583805092596</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45963.583805092596</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45963.583805092596</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45963.583805092596</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45963.583805092596</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45963.583805092596</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45963.583805092596</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45963.583805092596</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45963.583805092596</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45963.583805092596</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45963.583805092596</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45963.583805092596</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45963.583805092596</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45963.583805092596</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45963.583805092596</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45963.583805092596</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45963.583805092596</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45963.583805092596</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45963.583805092596</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45963.583805092596</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45963.583805092596</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45963.583805092596</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45963.583805092596</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45963.583805092596</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45963.583805092596</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45963.583805092596</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45963.583805092596</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45963.583805092596</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45963.583805092596</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45963.583805092596</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45963.583805092596</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45963.583805092596</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45963.583805092596</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45963.583805092596</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45963.583805092596</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45963.583805092596</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45963.583805092596</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45963.583805092596</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45963.583805092596</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45963.583805092596</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45963.583805092596</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45963.583805092596</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45963.583805092596</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45963.583805092596</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45963.583805092596</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45963.583805092596</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45963.583805092596</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45963.583805092596</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45963.583805092596</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45963.583805092596</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45963.583805092596</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45963.583805092596</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45963.583805092596</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45963.583805092596</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45963.583805092596</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45963.583805092596</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ref="G491:G554" ca="1" si="8">IFERROR(NOW()-F491,"-")</f>
        <v>45963.583805092596</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45963.583805092596</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45963.583805092596</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45963.583805092596</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45963.583805092596</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45963.583805092596</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45963.583805092596</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45963.583805092596</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45963.583805092596</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45963.583805092596</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45963.583805092596</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45963.583805092596</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45963.583805092596</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45963.583805092596</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45963.583805092596</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45963.583805092596</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45963.583805092596</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45963.583805092596</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45963.583805092596</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45963.583805092596</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45963.583805092596</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45963.583805092596</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45963.583805092596</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45963.583805092596</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45963.583805092596</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45963.583805092596</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45963.583805092596</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45963.583805092596</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45963.583805092596</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45963.583805092596</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45963.583805092596</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45963.583805092596</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45963.583805092596</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45963.583805092596</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45963.583805092596</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45963.583805092596</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45963.583805092596</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45963.583805092596</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45963.583805092596</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45963.583805092596</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45963.583805092596</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45963.583805092596</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45963.583805092596</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45963.583805092596</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45963.583805092596</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45963.583805092596</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45963.583805092596</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45963.583805092596</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45963.583805092596</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45963.583805092596</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45963.583805092596</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45963.583805092596</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45963.583805092596</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45963.583805092596</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45963.583805092596</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45963.583805092596</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45963.583805092596</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45963.583805092596</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45963.583805092596</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45963.583805092596</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45963.583805092596</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45963.583805092596</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45963.583805092596</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45963.583805092596</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ref="G555:G618" ca="1" si="9">IFERROR(NOW()-F555,"-")</f>
        <v>45963.583805092596</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45963.583805092596</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45963.583805092596</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45963.583805092596</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45963.583805092596</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45963.583805092596</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45963.583805092596</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45963.583805092596</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45963.583805092596</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45963.583805092596</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45963.583805092596</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45963.583805092596</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45963.583805092596</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45963.583805092596</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45963.583805092596</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45963.583805092596</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45963.583805092596</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45963.583805092596</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45963.583805092596</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45963.583805092596</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45963.583805092596</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45963.583805092596</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45963.583805092596</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45963.583805092596</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45963.583805092596</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45963.583805092596</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45963.583805092596</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45963.583805092596</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45963.583805092596</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45963.583805092596</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45963.583805092596</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45963.583805092596</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45963.583805092596</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45963.583805092596</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45963.583805092596</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45963.583805092596</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45963.583805092596</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45963.583805092596</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45963.583805092596</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45963.583805092596</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45963.583805092596</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45963.583805092596</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45963.583805092596</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45963.583805092596</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45963.583805092596</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45963.583805092596</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45963.583805092596</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45963.583805092596</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45963.583805092596</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45963.583805092596</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45963.583805092596</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45963.583805092596</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45963.583805092596</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45963.583805092596</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45963.583805092596</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45963.583805092596</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45963.583805092596</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45963.583805092596</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45963.583805092596</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45963.583805092596</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45963.583805092596</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45963.583805092596</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45963.583805092596</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45963.583805092596</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ref="G619:G682" ca="1" si="10">IFERROR(NOW()-F619,"-")</f>
        <v>45963.583805092596</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45963.583805092596</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45963.583805092596</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45963.583805092596</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45963.583805092596</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45963.583805092596</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45963.583805092596</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45963.583805092596</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45963.583805092596</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45963.583805092596</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45963.583805092596</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45963.583805092596</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45963.583805092596</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45963.583805092596</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45963.583805092596</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45963.583805092596</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45963.583805092596</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45963.583805092596</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45963.583805092596</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45963.583805092596</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45963.583805092596</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45963.583805092596</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45963.583805092596</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45963.583805092596</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45963.583805092596</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45963.583805092596</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45963.583805092596</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45963.583805092596</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45963.583805092596</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45963.583805092596</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45963.583805092596</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45963.583805092596</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45963.583805092596</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45963.583805092596</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45963.583805092596</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45963.583805092596</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45963.583805092596</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45963.583805092596</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45963.583805092596</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45963.583805092596</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45963.583805092596</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45963.583805092596</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45963.583805092596</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45963.583805092596</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45963.583805092596</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45963.583805092596</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45963.583805092596</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45963.583805092596</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45963.583805092596</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45963.583805092596</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45963.583805092596</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45963.583805092596</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45963.583805092596</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45963.583805092596</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45963.583805092596</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45963.583805092596</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45963.583805092596</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45963.583805092596</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45963.583805092596</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45963.583805092596</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45963.583805092596</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45963.583805092596</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45963.583805092596</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45963.583805092596</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ref="G683:G746" ca="1" si="11">IFERROR(NOW()-F683,"-")</f>
        <v>45963.583805092596</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45963.583805092596</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45963.583805092596</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45963.583805092596</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45963.583805092596</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45963.583805092596</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45963.583805092596</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45963.583805092596</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45963.583805092596</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45963.583805092596</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45963.583805092596</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45963.583805092596</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45963.583805092596</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45963.583805092596</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45963.583805092596</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45963.583805092596</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45963.583805092596</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45963.583805092596</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45963.583805092596</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45963.583805092596</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45963.583805092596</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45963.583805092596</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45963.583805092596</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45963.583805092596</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45963.583805092596</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45963.583805092596</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45963.583805092596</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45963.583805092596</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45963.583805092596</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45963.583805092596</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45963.583805092596</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45963.583805092596</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45963.583805092596</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45963.583805092596</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45963.583805092596</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45963.583805092596</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45963.583805092596</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45963.583805092596</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45963.583805092596</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45963.583805092596</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45963.583805092596</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45963.583805092596</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45963.583805092596</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45963.583805092596</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45963.583805092596</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45963.583805092596</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45963.583805092596</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45963.583805092596</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45963.583805092596</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45963.583805092596</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45963.583805092596</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45963.583805092596</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45963.583805092596</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45963.583805092596</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45963.583805092596</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45963.583805092596</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45963.583805092596</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45963.583805092596</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45963.583805092596</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45963.583805092596</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45963.583805092596</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45963.583805092596</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45963.583805092596</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45963.583805092596</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ref="G747:G810" ca="1" si="12">IFERROR(NOW()-F747,"-")</f>
        <v>45963.583805092596</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45963.583805092596</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45963.583805092596</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45963.583805092596</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45963.583805092596</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45963.583805092596</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45963.583805092596</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45963.583805092596</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45963.583805092596</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45963.583805092596</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45963.583805092596</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45963.583805092596</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45963.583805092596</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45963.583805092596</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45963.583805092596</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45963.583805092596</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45963.583805092596</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45963.583805092596</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45963.583805092596</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45963.583805092596</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45963.583805092596</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45963.583805092596</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45963.583805092596</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45963.583805092596</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45963.583805092596</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45963.583805092596</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45963.583805092596</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45963.583805092596</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45963.583805092596</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45963.583805092596</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45963.583805092596</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45963.583805092596</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45963.583805092596</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45963.583805092596</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45963.583805092596</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45963.583805092596</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45963.583805092596</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45963.583805092596</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45963.583805092596</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45963.583805092596</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45963.583805092596</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45963.583805092596</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45963.583805092596</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45963.583805092596</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45963.583805092596</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45963.583805092596</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45963.583805092596</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45963.583805092596</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45963.583805092596</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45963.583805092596</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45963.583805092596</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45963.583805092596</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45963.583805092596</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45963.583805092596</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45963.583805092596</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45963.583805092596</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45963.583805092596</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45963.583805092596</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45963.583805092596</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45963.583805092596</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45963.583805092596</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45963.583805092596</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45963.583805092596</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45963.583805092596</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ref="G811:G874" ca="1" si="13">IFERROR(NOW()-F811,"-")</f>
        <v>45963.583805092596</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45963.583805092596</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45963.583805092596</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45963.583805092596</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45963.583805092596</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45963.583805092596</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45963.583805092596</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45963.583805092596</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45963.583805092596</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45963.583805092596</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45963.583805092596</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45963.583805092596</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45963.583805092596</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45963.583805092596</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45963.583805092596</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45963.583805092596</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45963.583805092596</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45963.583805092596</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45963.583805092596</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45963.583805092596</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45963.583805092596</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45963.583805092596</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45963.583805092596</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45963.583805092596</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45963.583805092596</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45963.583805092596</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45963.583805092596</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45963.583805092596</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45963.583805092596</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45963.583805092596</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45963.583805092596</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45963.583805092596</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45963.583805092596</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45963.583805092596</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45963.583805092596</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45963.583805092596</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45963.583805092596</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45963.583805092596</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45963.583805092596</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45963.583805092596</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45963.583805092596</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45963.583805092596</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45963.583805092596</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45963.583805092596</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45963.583805092596</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45963.583805092596</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45963.583805092596</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45963.583805092596</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45963.583805092596</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45963.583805092596</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45963.583805092596</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45963.583805092596</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45963.583805092596</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45963.583805092596</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45963.583805092596</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45963.583805092596</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45963.583805092596</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45963.583805092596</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45963.583805092596</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45963.583805092596</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45963.583805092596</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45963.583805092596</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45963.583805092596</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45963.583805092596</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ref="G875:G938" ca="1" si="14">IFERROR(NOW()-F875,"-")</f>
        <v>45963.583805092596</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45963.583805092596</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45963.583805092596</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45963.583805092596</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45963.583805092596</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45963.583805092596</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45963.583805092596</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45963.583805092596</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45963.583805092596</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45963.583805092596</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45963.583805092596</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45963.583805092596</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45963.583805092596</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45963.583805092596</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45963.583805092596</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45963.583805092596</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45963.583805092596</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45963.583805092596</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45963.583805092596</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45963.583805092596</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45963.583805092596</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45963.583805092596</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45963.583805092596</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45963.583805092596</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45963.583805092596</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45963.583805092596</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45963.583805092596</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45963.583805092596</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45963.583805092596</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45963.583805092596</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45963.583805092596</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45963.583805092596</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45963.583805092596</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45963.583805092596</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45963.583805092596</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45963.583805092596</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45963.583805092596</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45963.583805092596</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45963.583805092596</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45963.583805092596</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45963.583805092596</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45963.583805092596</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45963.583805092596</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45963.583805092596</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45963.583805092596</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45963.583805092596</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45963.583805092596</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45963.583805092596</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45963.583805092596</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45963.583805092596</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45963.583805092596</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45963.583805092596</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45963.583805092596</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45963.583805092596</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45963.583805092596</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45963.583805092596</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45963.583805092596</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45963.583805092596</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45963.583805092596</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45963.583805092596</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45963.583805092596</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45963.583805092596</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45963.583805092596</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45963.583805092596</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ref="G939:G1002" ca="1" si="15">IFERROR(NOW()-F939,"-")</f>
        <v>45963.583805092596</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45963.583805092596</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45963.583805092596</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45963.583805092596</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45963.583805092596</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45963.583805092596</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45963.583805092596</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45963.583805092596</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45963.583805092596</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45963.583805092596</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45963.583805092596</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45963.583805092596</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45963.583805092596</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45963.583805092596</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45963.583805092596</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45963.583805092596</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45963.583805092596</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45963.583805092596</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45963.583805092596</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45963.583805092596</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45963.583805092596</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45963.583805092596</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45963.583805092596</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45963.583805092596</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45963.583805092596</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45963.583805092596</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45963.583805092596</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45963.583805092596</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45963.583805092596</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45963.583805092596</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45963.583805092596</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45963.583805092596</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45963.583805092596</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45963.583805092596</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45963.583805092596</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45963.583805092596</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45963.583805092596</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45963.583805092596</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45963.583805092596</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45963.583805092596</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45963.583805092596</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45963.583805092596</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45963.583805092596</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45963.583805092596</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45963.583805092596</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45963.583805092596</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45963.583805092596</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45963.583805092596</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45963.583805092596</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45963.583805092596</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45963.583805092596</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45963.583805092596</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45963.583805092596</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45963.583805092596</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45963.583805092596</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45963.583805092596</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45963.583805092596</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45963.583805092596</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45963.583805092596</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45963.583805092596</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45963.583805092596</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45963.583805092596</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45963.583805092596</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45963.583805092596</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ref="G1003:G1066" ca="1" si="16">IFERROR(NOW()-F1003,"-")</f>
        <v>45963.583805092596</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45963.583805092596</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45963.583805092596</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45963.583805092596</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45963.583805092596</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45963.583805092596</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45963.583805092596</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45963.583805092596</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45963.583805092596</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45963.583805092596</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45963.583805092596</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45963.583805092596</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45963.583805092596</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45963.583805092596</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45963.583805092596</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45963.583805092596</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45963.583805092596</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45963.583805092596</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45963.583805092596</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45963.583805092596</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45963.583805092596</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45963.583805092596</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45963.583805092596</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45963.583805092596</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45963.583805092596</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45963.583805092596</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45963.583805092596</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45963.583805092596</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45963.583805092596</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45963.583805092596</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45963.583805092596</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45963.583805092596</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45963.583805092596</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45963.583805092596</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45963.583805092596</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45963.583805092596</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45963.583805092596</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45963.583805092596</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45963.583805092596</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45963.583805092596</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45963.583805092596</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45963.583805092596</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45963.583805092596</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45963.583805092596</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45963.583805092596</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45963.583805092596</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45963.583805092596</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45963.583805092596</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45963.583805092596</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45963.583805092596</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45963.583805092596</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45963.583805092596</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45963.583805092596</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45963.583805092596</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45963.583805092596</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45963.583805092596</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45963.583805092596</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45963.583805092596</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45963.583805092596</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45963.583805092596</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45963.583805092596</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45963.583805092596</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45963.583805092596</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45963.583805092596</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ref="G1067:G1081" ca="1" si="17">IFERROR(NOW()-F1067,"-")</f>
        <v>45963.583805092596</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45963.583805092596</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45963.583805092596</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45963.583805092596</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45963.583805092596</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45963.583805092596</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45963.583805092596</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45963.583805092596</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45963.583805092596</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45963.583805092596</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45963.583805092596</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45963.583805092596</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45963.583805092596</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45963.583805092596</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45963.583805092596</v>
      </c>
      <c r="H1081" s="22"/>
      <c r="I1081" s="19" t="str">
        <f>IFERROR(VLOOKUP(D1081,DB!A:F,6,0),"")</f>
        <v/>
      </c>
      <c r="J1081" s="18" t="str">
        <f>IFERROR(VLOOKUP(D1081,DB!A:G,7,0),"")</f>
        <v/>
      </c>
      <c r="K1081" s="46"/>
      <c r="L1081" s="23" t="str">
        <f>IFERROR(VLOOKUP(D1081,DB!A:I,9,0),"")</f>
        <v/>
      </c>
    </row>
  </sheetData>
  <dataValidations count="2">
    <dataValidation allowBlank="1" showInputMessage="1" showErrorMessage="1" sqref="E1" xr:uid="{5914219A-CB83-432D-936A-CC0CB6F3982A}"/>
    <dataValidation type="list" allowBlank="1" showInputMessage="1" showErrorMessage="1" sqref="E2:E108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2"/>
  <sheetViews>
    <sheetView workbookViewId="0">
      <selection activeCell="H4" sqref="H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2.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39111</v>
      </c>
      <c r="B2" s="93" t="str">
        <f>IFERROR(VLOOKUP(D2,DB!A:K,11,0),"")</f>
        <v>R4</v>
      </c>
      <c r="C2" s="96">
        <v>1</v>
      </c>
      <c r="D2" s="93" t="s">
        <v>35092</v>
      </c>
      <c r="E2" s="97" t="s">
        <v>39021</v>
      </c>
      <c r="F2" s="98">
        <v>45703.480717592596</v>
      </c>
      <c r="G2" s="99">
        <f ca="1">IFERROR(NOW()-F2,"")</f>
        <v>260.10308749999967</v>
      </c>
      <c r="H2" s="98">
        <v>45703.474768518521</v>
      </c>
      <c r="I2" s="98" t="str">
        <f>IFERROR(VLOOKUP(D2,DB!A:F,6,0),"")</f>
        <v>SCECO</v>
      </c>
      <c r="J2" s="98" t="str">
        <f>IFERROR(VLOOKUP(D2,DB!A:G,7,0),"")</f>
        <v>Dead</v>
      </c>
      <c r="K2" s="100" t="s">
        <v>39112</v>
      </c>
      <c r="L2" s="93" t="str">
        <f>IFERROR(VLOOKUP(D2,DB!A:I,9,0),"")</f>
        <v>Latis</v>
      </c>
    </row>
    <row r="3" spans="1:16" ht="26.25" customHeight="1">
      <c r="A3" s="168" t="s">
        <v>39113</v>
      </c>
      <c r="B3" s="118" t="str">
        <f>IFERROR(VLOOKUP(D3,DB!A:K,11,0),"")</f>
        <v>R4</v>
      </c>
      <c r="C3" s="119">
        <v>1</v>
      </c>
      <c r="D3" s="93" t="s">
        <v>28974</v>
      </c>
      <c r="E3" s="97" t="s">
        <v>39021</v>
      </c>
      <c r="F3" s="122">
        <v>45960.96875</v>
      </c>
      <c r="G3" s="123">
        <f ca="1">IFERROR(NOW()-F3,"")</f>
        <v>2.6150550925958669</v>
      </c>
      <c r="H3" s="122">
        <v>45960.963101851848</v>
      </c>
      <c r="I3" s="118" t="str">
        <f>IFERROR(VLOOKUP(D3,DB!A:F,6,0),"")</f>
        <v>SCECO</v>
      </c>
      <c r="J3" s="118" t="str">
        <f>IFERROR(VLOOKUP(D3,DB!A:G,7,0),"")</f>
        <v>Weak</v>
      </c>
      <c r="K3" s="124" t="s">
        <v>39114</v>
      </c>
      <c r="L3" s="120" t="str">
        <f>IFERROR(VLOOKUP(D3,DB!A:I,9,0),"")</f>
        <v>Latis</v>
      </c>
    </row>
    <row r="4" spans="1:16" ht="15" customHeight="1">
      <c r="A4" s="118" t="s">
        <v>39115</v>
      </c>
      <c r="B4" s="118" t="str">
        <f>IFERROR(VLOOKUP(D4,DB!A:K,11,0),"")</f>
        <v>R4</v>
      </c>
      <c r="C4" s="119">
        <v>1</v>
      </c>
      <c r="D4" s="120" t="s">
        <v>34988</v>
      </c>
      <c r="E4" s="97" t="s">
        <v>39021</v>
      </c>
      <c r="F4" s="122">
        <v>45963.375972222224</v>
      </c>
      <c r="G4" s="123">
        <f ca="1">IFERROR(NOW()-F4,"")</f>
        <v>0.20783287037193077</v>
      </c>
      <c r="H4" s="122">
        <v>45963.407789351855</v>
      </c>
      <c r="I4" s="118" t="str">
        <f>IFERROR(VLOOKUP(D4,DB!A:F,6,0),"")</f>
        <v>SCECO</v>
      </c>
      <c r="J4" s="118" t="str">
        <f>IFERROR(VLOOKUP(D4,DB!A:G,7,0),"")</f>
        <v>Dead</v>
      </c>
      <c r="K4" s="124" t="s">
        <v>39116</v>
      </c>
      <c r="L4" s="120" t="str">
        <f>IFERROR(VLOOKUP(D4,DB!A:I,9,0),"")</f>
        <v>Latis</v>
      </c>
    </row>
    <row r="5" spans="1:16" ht="15" customHeight="1">
      <c r="A5" s="118" t="s">
        <v>39117</v>
      </c>
      <c r="B5" s="118" t="str">
        <f>IFERROR(VLOOKUP(D5,DB!A:K,11,0),"")</f>
        <v>R4</v>
      </c>
      <c r="C5" s="119">
        <v>1</v>
      </c>
      <c r="D5" s="120" t="s">
        <v>34987</v>
      </c>
      <c r="E5" s="97" t="s">
        <v>39021</v>
      </c>
      <c r="F5" s="122">
        <v>45963.411041666666</v>
      </c>
      <c r="G5" s="123">
        <f ca="1">IFERROR(NOW()-F5,"")</f>
        <v>0.17276342592958827</v>
      </c>
      <c r="H5" s="122">
        <v>45963.411041666666</v>
      </c>
      <c r="I5" s="118" t="str">
        <f>IFERROR(VLOOKUP(D5,DB!A:F,6,0),"")</f>
        <v>SCECO</v>
      </c>
      <c r="J5" s="118" t="str">
        <f>IFERROR(VLOOKUP(D5,DB!A:G,7,0),"")</f>
        <v>Vandalized</v>
      </c>
      <c r="K5" s="124" t="s">
        <v>39118</v>
      </c>
      <c r="L5" s="120" t="str">
        <f>IFERROR(VLOOKUP(D5,DB!A:I,9,0),"")</f>
        <v>Latis</v>
      </c>
    </row>
    <row r="6" spans="1:16" ht="15" customHeight="1">
      <c r="A6" s="118" t="s">
        <v>39119</v>
      </c>
      <c r="B6" s="118" t="str">
        <f>IFERROR(VLOOKUP(D6,DB!A:K,11,0),"")</f>
        <v>R4</v>
      </c>
      <c r="C6" s="119">
        <v>1</v>
      </c>
      <c r="D6" s="120" t="s">
        <v>37392</v>
      </c>
      <c r="E6" s="97" t="s">
        <v>39021</v>
      </c>
      <c r="F6" s="122">
        <v>45963.543391203704</v>
      </c>
      <c r="G6" s="123">
        <f ca="1">IFERROR(NOW()-F6,"")</f>
        <v>4.0413888891634997E-2</v>
      </c>
      <c r="H6" s="122">
        <v>45963.528831018521</v>
      </c>
      <c r="I6" s="118" t="str">
        <f>IFERROR(VLOOKUP(D6,DB!A:F,6,0),"")</f>
        <v>SCECO</v>
      </c>
      <c r="J6" s="118" t="str">
        <f>IFERROR(VLOOKUP(D6,DB!A:G,7,0),"")</f>
        <v>Vandalized</v>
      </c>
      <c r="K6" s="124" t="s">
        <v>39120</v>
      </c>
      <c r="L6" s="120" t="str">
        <f>IFERROR(VLOOKUP(D6,DB!A:I,9,0),"")</f>
        <v>Latis</v>
      </c>
    </row>
    <row r="7" spans="1:16" ht="15" customHeight="1">
      <c r="A7" s="118"/>
      <c r="B7" s="118" t="str">
        <f>IFERROR(VLOOKUP(D7,DB!A:K,11,0),"")</f>
        <v/>
      </c>
      <c r="C7" s="119"/>
      <c r="D7" s="120"/>
      <c r="E7" s="97" t="s">
        <v>39021</v>
      </c>
      <c r="F7" s="122"/>
      <c r="G7" s="123">
        <f ca="1">IFERROR(NOW()-F7,"")</f>
        <v>45963.583805092596</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45963.583805092596</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45963.583805092596</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45963.583805092596</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45963.583805092596</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45963.583805092596</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45963.583805092596</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45963.583805092596</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45963.583805092596</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45963.583805092596</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45963.583805092596</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45963.583805092596</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45963.583805092596</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45963.583805092596</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45963.583805092596</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45963.583805092596</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45963.583805092596</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t="s">
        <v>39021</v>
      </c>
      <c r="F24" s="122"/>
      <c r="G24" s="123">
        <f ca="1">IFERROR(NOW()-F24,"")</f>
        <v>45963.583805092596</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t="s">
        <v>39021</v>
      </c>
      <c r="F25" s="122"/>
      <c r="G25" s="123">
        <f ca="1">IFERROR(NOW()-F25,"")</f>
        <v>45963.583805092596</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t="s">
        <v>39021</v>
      </c>
      <c r="F26" s="122"/>
      <c r="G26" s="123">
        <f ca="1">IFERROR(NOW()-F26,"")</f>
        <v>45963.583805092596</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t="s">
        <v>39021</v>
      </c>
      <c r="F27" s="122"/>
      <c r="G27" s="123">
        <f ca="1">IFERROR(NOW()-F27,"")</f>
        <v>45963.583805092596</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t="s">
        <v>39021</v>
      </c>
      <c r="F28" s="122"/>
      <c r="G28" s="123">
        <f ca="1">IFERROR(NOW()-F28,"")</f>
        <v>45963.583805092596</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t="s">
        <v>39021</v>
      </c>
      <c r="F29" s="122"/>
      <c r="G29" s="123">
        <f ca="1">IFERROR(NOW()-F29,"")</f>
        <v>45963.583805092596</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45963.583805092596</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45963.583805092596</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45963.583805092596</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45963.583805092596</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45963.583805092596</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45963.583805092596</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45963.583805092596</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45963.583805092596</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45963.583805092596</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45963.583805092596</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45963.583805092596</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45963.583805092596</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45963.583805092596</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45963.583805092596</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45963.583805092596</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45963.583805092596</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45963.583805092596</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45963.583805092596</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45963.583805092596</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45963.583805092596</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45963.583805092596</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45963.583805092596</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45963.583805092596</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45963.583805092596</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45963.583805092596</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45963.583805092596</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45963.583805092596</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45963.583805092596</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45963.583805092596</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45963.583805092596</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45963.583805092596</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45963.583805092596</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45963.583805092596</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45963.583805092596</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45963.583805092596</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45963.583805092596</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45963.583805092596</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45963.583805092596</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45963.583805092596</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45963.583805092596</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45963.583805092596</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45963.583805092596</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45963.583805092596</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45963.583805092596</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45963.583805092596</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45963.583805092596</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45963.583805092596</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45963.583805092596</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45963.583805092596</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45963.583805092596</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45963.583805092596</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45963.583805092596</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45963.583805092596</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45963.583805092596</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45963.583805092596</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45963.583805092596</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45963.583805092596</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45963.583805092596</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45963.583805092596</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45963.583805092596</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45963.583805092596</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45963.583805092596</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45963.583805092596</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45963.583805092596</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45963.583805092596</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45963.583805092596</v>
      </c>
      <c r="H95" s="122"/>
      <c r="I95" s="118" t="str">
        <f>IFERROR(VLOOKUP(D95,DB!A:F,6,0),"")</f>
        <v/>
      </c>
      <c r="J95" s="118" t="str">
        <f>IFERROR(VLOOKUP(D95,DB!A:G,7,0),"")</f>
        <v/>
      </c>
      <c r="K95" s="124"/>
      <c r="L95" s="120" t="str">
        <f>IFERROR(VLOOKUP(D95,DB!A:I,9,0),"")</f>
        <v/>
      </c>
    </row>
    <row r="96" spans="1:12" ht="15" customHeight="1">
      <c r="A96" s="118"/>
      <c r="B96" s="118" t="str">
        <f>IFERROR(VLOOKUP(D96,DB!A:K,11,0),"")</f>
        <v/>
      </c>
      <c r="C96" s="119"/>
      <c r="D96" s="120"/>
      <c r="E96" s="121"/>
      <c r="F96" s="122"/>
      <c r="G96" s="123">
        <f ca="1">IFERROR(NOW()-F96,"")</f>
        <v>45963.583805092596</v>
      </c>
      <c r="H96" s="122"/>
      <c r="I96" s="118" t="str">
        <f>IFERROR(VLOOKUP(D96,DB!A:F,6,0),"")</f>
        <v/>
      </c>
      <c r="J96" s="118" t="str">
        <f>IFERROR(VLOOKUP(D96,DB!A:G,7,0),"")</f>
        <v/>
      </c>
      <c r="K96" s="124"/>
      <c r="L96" s="120" t="str">
        <f>IFERROR(VLOOKUP(D96,DB!A:I,9,0),"")</f>
        <v/>
      </c>
    </row>
    <row r="97" spans="1:12" ht="15" customHeight="1">
      <c r="A97" s="118"/>
      <c r="B97" s="118" t="str">
        <f>IFERROR(VLOOKUP(D97,DB!A:K,11,0),"")</f>
        <v/>
      </c>
      <c r="C97" s="119"/>
      <c r="D97" s="120"/>
      <c r="E97" s="121"/>
      <c r="F97" s="122"/>
      <c r="G97" s="123">
        <f ca="1">IFERROR(NOW()-F97,"")</f>
        <v>45963.583805092596</v>
      </c>
      <c r="H97" s="122"/>
      <c r="I97" s="118" t="str">
        <f>IFERROR(VLOOKUP(D97,DB!A:F,6,0),"")</f>
        <v/>
      </c>
      <c r="J97" s="118" t="str">
        <f>IFERROR(VLOOKUP(D97,DB!A:G,7,0),"")</f>
        <v/>
      </c>
      <c r="K97" s="124"/>
      <c r="L97" s="120" t="str">
        <f>IFERROR(VLOOKUP(D97,DB!A:I,9,0),"")</f>
        <v/>
      </c>
    </row>
    <row r="98" spans="1:12" ht="15" customHeight="1">
      <c r="A98" s="118"/>
      <c r="B98" s="118" t="str">
        <f>IFERROR(VLOOKUP(D98,DB!A:K,11,0),"")</f>
        <v/>
      </c>
      <c r="C98" s="119"/>
      <c r="D98" s="120"/>
      <c r="E98" s="121"/>
      <c r="F98" s="122"/>
      <c r="G98" s="123">
        <f ca="1">IFERROR(NOW()-F98,"")</f>
        <v>45963.583805092596</v>
      </c>
      <c r="H98" s="122"/>
      <c r="I98" s="118" t="str">
        <f>IFERROR(VLOOKUP(D98,DB!A:F,6,0),"")</f>
        <v/>
      </c>
      <c r="J98" s="118" t="str">
        <f>IFERROR(VLOOKUP(D98,DB!A:G,7,0),"")</f>
        <v/>
      </c>
      <c r="K98" s="124"/>
      <c r="L98" s="120" t="str">
        <f>IFERROR(VLOOKUP(D98,DB!A:I,9,0),"")</f>
        <v/>
      </c>
    </row>
    <row r="99" spans="1:12" ht="15" customHeight="1">
      <c r="A99" s="118"/>
      <c r="B99" s="118" t="str">
        <f>IFERROR(VLOOKUP(D99,DB!A:K,11,0),"")</f>
        <v/>
      </c>
      <c r="C99" s="119"/>
      <c r="D99" s="120"/>
      <c r="E99" s="121"/>
      <c r="F99" s="122"/>
      <c r="G99" s="123">
        <f ca="1">IFERROR(NOW()-F99,"")</f>
        <v>45963.583805092596</v>
      </c>
      <c r="H99" s="122"/>
      <c r="I99" s="118" t="str">
        <f>IFERROR(VLOOKUP(D99,DB!A:F,6,0),"")</f>
        <v/>
      </c>
      <c r="J99" s="118" t="str">
        <f>IFERROR(VLOOKUP(D99,DB!A:G,7,0),"")</f>
        <v/>
      </c>
      <c r="K99" s="124"/>
      <c r="L99" s="120" t="str">
        <f>IFERROR(VLOOKUP(D99,DB!A:I,9,0),"")</f>
        <v/>
      </c>
    </row>
    <row r="100" spans="1:12" ht="15" customHeight="1">
      <c r="A100" s="118"/>
      <c r="B100" s="118" t="str">
        <f>IFERROR(VLOOKUP(D100,DB!A:K,11,0),"")</f>
        <v/>
      </c>
      <c r="C100" s="119"/>
      <c r="D100" s="120"/>
      <c r="E100" s="121"/>
      <c r="F100" s="122"/>
      <c r="G100" s="123">
        <f ca="1">IFERROR(NOW()-F100,"")</f>
        <v>45963.583805092596</v>
      </c>
      <c r="H100" s="122"/>
      <c r="I100" s="118" t="str">
        <f>IFERROR(VLOOKUP(D100,DB!A:F,6,0),"")</f>
        <v/>
      </c>
      <c r="J100" s="118" t="str">
        <f>IFERROR(VLOOKUP(D100,DB!A:G,7,0),"")</f>
        <v/>
      </c>
      <c r="K100" s="124"/>
      <c r="L100" s="120" t="str">
        <f>IFERROR(VLOOKUP(D100,DB!A:I,9,0),"")</f>
        <v/>
      </c>
    </row>
    <row r="101" spans="1:12" ht="15" customHeight="1">
      <c r="A101" s="118"/>
      <c r="B101" s="118" t="str">
        <f>IFERROR(VLOOKUP(D101,DB!A:K,11,0),"")</f>
        <v/>
      </c>
      <c r="C101" s="119"/>
      <c r="D101" s="120"/>
      <c r="E101" s="121"/>
      <c r="F101" s="122"/>
      <c r="G101" s="123">
        <f ca="1">IFERROR(NOW()-F101,"")</f>
        <v>45963.583805092596</v>
      </c>
      <c r="H101" s="122"/>
      <c r="I101" s="118" t="str">
        <f>IFERROR(VLOOKUP(D101,DB!A:F,6,0),"")</f>
        <v/>
      </c>
      <c r="J101" s="118" t="str">
        <f>IFERROR(VLOOKUP(D101,DB!A:G,7,0),"")</f>
        <v/>
      </c>
      <c r="K101" s="124"/>
      <c r="L101" s="120" t="str">
        <f>IFERROR(VLOOKUP(D101,DB!A:I,9,0),"")</f>
        <v/>
      </c>
    </row>
    <row r="102" spans="1:12" ht="15" customHeight="1">
      <c r="A102" s="125"/>
      <c r="B102" s="125" t="str">
        <f>IFERROR(VLOOKUP(D102,DB!A:K,11,0),"")</f>
        <v/>
      </c>
      <c r="C102" s="126"/>
      <c r="D102" s="127"/>
      <c r="E102" s="128"/>
      <c r="F102" s="129"/>
      <c r="G102" s="130">
        <f ca="1">IFERROR(NOW()-F102,"")</f>
        <v>45963.583805092596</v>
      </c>
      <c r="H102" s="129"/>
      <c r="I102" s="125" t="str">
        <f>IFERROR(VLOOKUP(D102,DB!A:F,6,0),"")</f>
        <v/>
      </c>
      <c r="J102" s="125" t="str">
        <f>IFERROR(VLOOKUP(D102,DB!A:G,7,0),"")</f>
        <v/>
      </c>
      <c r="K102" s="131"/>
      <c r="L102" s="127" t="str">
        <f>IFERROR(VLOOKUP(D102,DB!A:I,9,0),"")</f>
        <v/>
      </c>
    </row>
  </sheetData>
  <dataValidations count="2">
    <dataValidation allowBlank="1" showInputMessage="1" showErrorMessage="1" sqref="E1" xr:uid="{A4F81451-56CC-4543-9497-104C4E44EE4B}"/>
    <dataValidation type="list" allowBlank="1" showInputMessage="1" showErrorMessage="1" sqref="E2:E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9"/>
  <sheetViews>
    <sheetView workbookViewId="0">
      <selection activeCell="D8" sqref="D8"/>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39121</v>
      </c>
      <c r="B2" s="37" t="str">
        <f>IFERROR(VLOOKUP(D2,DB!A:K,11,0),"")</f>
        <v>R5</v>
      </c>
      <c r="C2" s="37">
        <v>3</v>
      </c>
      <c r="D2" s="117" t="s">
        <v>36011</v>
      </c>
      <c r="E2" s="37" t="s">
        <v>39021</v>
      </c>
      <c r="F2" s="38">
        <v>45891.832060185188</v>
      </c>
      <c r="G2" s="143">
        <f ca="1">IFERROR(NOW()-F2,"")</f>
        <v>71.751744907407556</v>
      </c>
      <c r="H2" s="38">
        <v>45891.790393518517</v>
      </c>
      <c r="I2" s="37" t="str">
        <f>IFERROR(VLOOKUP(D2,DB!A:F,6,0),"")</f>
        <v>Generator-SG</v>
      </c>
      <c r="J2" s="37" t="str">
        <f>IFERROR(VLOOKUP(D2,DB!A:G,7,0),"")</f>
        <v>Vandalized</v>
      </c>
      <c r="K2" s="37" t="s">
        <v>39122</v>
      </c>
      <c r="L2" s="37" t="str">
        <f>IFERROR(VLOOKUP(D2,DB!A:I,9,0),"")</f>
        <v>Latis</v>
      </c>
      <c r="M2" s="116"/>
    </row>
    <row r="3" spans="1:13" ht="30.75">
      <c r="A3" s="37" t="s">
        <v>39123</v>
      </c>
      <c r="B3" s="37" t="str">
        <f>IFERROR(VLOOKUP(D3,DB!A:K,11,0),"")</f>
        <v>R5</v>
      </c>
      <c r="C3" s="37">
        <v>1</v>
      </c>
      <c r="D3" s="37" t="s">
        <v>33268</v>
      </c>
      <c r="E3" s="37" t="s">
        <v>39100</v>
      </c>
      <c r="F3" s="38">
        <v>45926.188877314817</v>
      </c>
      <c r="G3" s="143">
        <f t="shared" ref="G3" ca="1" si="0">IFERROR(NOW()-F3,"")</f>
        <v>37.39492777777923</v>
      </c>
      <c r="H3" s="38">
        <v>45926.158159722225</v>
      </c>
      <c r="I3" s="37" t="str">
        <f>IFERROR(VLOOKUP(D3,DB!A:F,6,0),"")</f>
        <v>SCECO</v>
      </c>
      <c r="J3" s="37" t="str">
        <f>IFERROR(VLOOKUP(D3,DB!A:G,7,0),"")</f>
        <v>Good</v>
      </c>
      <c r="K3" s="37" t="s">
        <v>39124</v>
      </c>
      <c r="L3" s="37" t="str">
        <f>IFERROR(VLOOKUP(D3,DB!A:I,9,0),"")</f>
        <v>Latis</v>
      </c>
      <c r="M3" s="116"/>
    </row>
    <row r="4" spans="1:13" ht="48" customHeight="1">
      <c r="A4" s="151" t="s">
        <v>39125</v>
      </c>
      <c r="B4" s="151" t="str">
        <f>IFERROR(VLOOKUP(D4,DB!A:K,11,0),"")</f>
        <v>R5</v>
      </c>
      <c r="C4" s="151">
        <v>1</v>
      </c>
      <c r="D4" s="151" t="s">
        <v>34758</v>
      </c>
      <c r="E4" s="151" t="s">
        <v>39100</v>
      </c>
      <c r="F4" s="152">
        <v>45948.661111111112</v>
      </c>
      <c r="G4" s="153">
        <f ca="1">IFERROR(NOW()-F4,"")</f>
        <v>14.922693981483462</v>
      </c>
      <c r="H4" s="152">
        <v>45948.661111111112</v>
      </c>
      <c r="I4" s="151" t="str">
        <f>IFERROR(VLOOKUP(D4,DB!A:F,6,0),"")</f>
        <v>SCECO</v>
      </c>
      <c r="J4" s="151" t="str">
        <f>IFERROR(VLOOKUP(D4,DB!A:G,7,0),"")</f>
        <v>Dead</v>
      </c>
      <c r="K4" s="151" t="s">
        <v>39126</v>
      </c>
      <c r="L4" s="151" t="str">
        <f>IFERROR(VLOOKUP(D4,DB!A:I,9,0),"")</f>
        <v>Latis</v>
      </c>
    </row>
    <row r="5" spans="1:13" ht="15">
      <c r="A5" s="151" t="s">
        <v>39127</v>
      </c>
      <c r="B5" s="151" t="str">
        <f>IFERROR(VLOOKUP(D5,DB!A:K,11,0),"")</f>
        <v>R5</v>
      </c>
      <c r="C5" s="151">
        <v>1</v>
      </c>
      <c r="D5" s="151" t="s">
        <v>33016</v>
      </c>
      <c r="E5" s="151" t="s">
        <v>39100</v>
      </c>
      <c r="F5" s="152">
        <v>45963.578703703701</v>
      </c>
      <c r="G5" s="153">
        <f ca="1">IFERROR(NOW()-F5,"")</f>
        <v>5.1013888951274566E-3</v>
      </c>
      <c r="H5" s="152">
        <v>45963.561342592591</v>
      </c>
      <c r="I5" s="151" t="str">
        <f>IFERROR(VLOOKUP(D5,DB!A:F,6,0),"")</f>
        <v>SCECO</v>
      </c>
      <c r="J5" s="151" t="str">
        <f>IFERROR(VLOOKUP(D5,DB!A:G,7,0),"")</f>
        <v>Good</v>
      </c>
      <c r="K5" s="151" t="s">
        <v>39128</v>
      </c>
      <c r="L5" s="151" t="str">
        <f>IFERROR(VLOOKUP(D5,DB!A:I,9,0),"")</f>
        <v>Latis</v>
      </c>
    </row>
    <row r="6" spans="1:13" ht="15">
      <c r="A6" s="151"/>
      <c r="B6" s="151" t="str">
        <f>IFERROR(VLOOKUP(D6,DB!A:K,11,0),"")</f>
        <v/>
      </c>
      <c r="C6" s="151"/>
      <c r="D6"/>
      <c r="E6" s="151"/>
      <c r="F6" s="152"/>
      <c r="G6" s="153">
        <f ca="1">IFERROR(NOW()-F6,"")</f>
        <v>45963.583805092596</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45963.583805092596</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45963.583805092596</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45963.583805092596</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45963.583805092596</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45963.583805092596</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45963.583805092596</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45963.583805092596</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45963.583805092596</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45963.583805092596</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45963.583805092596</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45963.583805092596</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45963.583805092596</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45963.583805092596</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45963.583805092596</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45963.583805092596</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45963.583805092596</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45963.583805092596</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45963.583805092596</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45963.583805092596</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45963.583805092596</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45963.583805092596</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45963.583805092596</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45963.583805092596</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45963.583805092596</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45963.583805092596</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45963.583805092596</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45963.583805092596</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45963.583805092596</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45963.583805092596</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45963.583805092596</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45963.583805092596</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45963.583805092596</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45963.583805092596</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45963.583805092596</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45963.583805092596</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45963.583805092596</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45963.583805092596</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45963.583805092596</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45963.583805092596</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45963.583805092596</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45963.583805092596</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45963.583805092596</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45963.583805092596</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45963.583805092596</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45963.583805092596</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45963.583805092596</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45963.583805092596</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45963.583805092596</v>
      </c>
      <c r="H54" s="152"/>
      <c r="I54" s="151" t="str">
        <f>IFERROR(VLOOKUP(D54,DB!A:F,6,0),"")</f>
        <v/>
      </c>
      <c r="J54" s="151" t="str">
        <f>IFERROR(VLOOKUP(D54,DB!A:G,7,0),"")</f>
        <v/>
      </c>
      <c r="K54" s="151"/>
      <c r="L54" s="151" t="str">
        <f>IFERROR(VLOOKUP(D54,DB!A:I,9,0),"")</f>
        <v/>
      </c>
    </row>
    <row r="55" spans="1:12" ht="15">
      <c r="A55" s="151"/>
      <c r="B55" s="151" t="str">
        <f>IFERROR(VLOOKUP(D55,DB!A:K,11,0),"")</f>
        <v/>
      </c>
      <c r="C55" s="151"/>
      <c r="D55" s="151"/>
      <c r="E55" s="151"/>
      <c r="F55" s="152"/>
      <c r="G55" s="153">
        <f ca="1">IFERROR(NOW()-F55,"")</f>
        <v>45963.583805092596</v>
      </c>
      <c r="H55" s="152"/>
      <c r="I55" s="151" t="str">
        <f>IFERROR(VLOOKUP(D55,DB!A:F,6,0),"")</f>
        <v/>
      </c>
      <c r="J55" s="151" t="str">
        <f>IFERROR(VLOOKUP(D55,DB!A:G,7,0),"")</f>
        <v/>
      </c>
      <c r="K55" s="151"/>
      <c r="L55" s="151" t="str">
        <f>IFERROR(VLOOKUP(D55,DB!A:I,9,0),"")</f>
        <v/>
      </c>
    </row>
    <row r="56" spans="1:12" ht="15">
      <c r="A56" s="151"/>
      <c r="B56" s="151" t="str">
        <f>IFERROR(VLOOKUP(D56,DB!A:K,11,0),"")</f>
        <v/>
      </c>
      <c r="C56" s="151"/>
      <c r="D56" s="151"/>
      <c r="E56" s="151"/>
      <c r="F56" s="152"/>
      <c r="G56" s="153">
        <f ca="1">IFERROR(NOW()-F56,"")</f>
        <v>45963.583805092596</v>
      </c>
      <c r="H56" s="152"/>
      <c r="I56" s="151" t="str">
        <f>IFERROR(VLOOKUP(D56,DB!A:F,6,0),"")</f>
        <v/>
      </c>
      <c r="J56" s="151" t="str">
        <f>IFERROR(VLOOKUP(D56,DB!A:G,7,0),"")</f>
        <v/>
      </c>
      <c r="K56" s="151"/>
      <c r="L56" s="151" t="str">
        <f>IFERROR(VLOOKUP(D56,DB!A:I,9,0),"")</f>
        <v/>
      </c>
    </row>
    <row r="57" spans="1:12" ht="15">
      <c r="A57" s="151"/>
      <c r="B57" s="151" t="str">
        <f>IFERROR(VLOOKUP(D57,DB!A:K,11,0),"")</f>
        <v/>
      </c>
      <c r="C57" s="151"/>
      <c r="D57" s="151"/>
      <c r="E57" s="151"/>
      <c r="F57" s="152"/>
      <c r="G57" s="153">
        <f ca="1">IFERROR(NOW()-F57,"")</f>
        <v>45963.583805092596</v>
      </c>
      <c r="H57" s="152"/>
      <c r="I57" s="151" t="str">
        <f>IFERROR(VLOOKUP(D57,DB!A:F,6,0),"")</f>
        <v/>
      </c>
      <c r="J57" s="151" t="str">
        <f>IFERROR(VLOOKUP(D57,DB!A:G,7,0),"")</f>
        <v/>
      </c>
      <c r="K57" s="151"/>
      <c r="L57" s="151" t="str">
        <f>IFERROR(VLOOKUP(D57,DB!A:I,9,0),"")</f>
        <v/>
      </c>
    </row>
    <row r="58" spans="1:12" ht="15">
      <c r="A58" s="157"/>
      <c r="B58" s="157" t="str">
        <f>IFERROR(VLOOKUP(D58,DB!A:K,11,0),"")</f>
        <v/>
      </c>
      <c r="C58" s="157"/>
      <c r="D58" s="157"/>
      <c r="E58" s="157"/>
      <c r="F58" s="158"/>
      <c r="G58" s="159">
        <f ca="1">IFERROR(NOW()-F58,"")</f>
        <v>45963.583805092596</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45963.583805092596</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45963.583805092596</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45963.583805092596</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45963.583805092596</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45963.583805092596</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45963.583805092596</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45963.583805092596</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45963.583805092596</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45963.583805092596</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45963.583805092596</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45963.583805092596</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45963.583805092596</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45963.583805092596</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45963.583805092596</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45963.583805092596</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45963.583805092596</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45963.583805092596</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45963.583805092596</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45963.583805092596</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45963.583805092596</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45963.583805092596</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45963.583805092596</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45963.583805092596</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45963.583805092596</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45963.583805092596</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45963.583805092596</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45963.583805092596</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45963.583805092596</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45963.583805092596</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45963.583805092596</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45963.583805092596</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45963.583805092596</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45963.583805092596</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45963.583805092596</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45963.583805092596</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45963.583805092596</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45963.583805092596</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45963.583805092596</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45963.583805092596</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45963.583805092596</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45963.583805092596</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45963.583805092596</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45963.583805092596</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45963.583805092596</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45963.583805092596</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45963.583805092596</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45963.583805092596</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45963.583805092596</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45963.583805092596</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45963.583805092596</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45963.583805092596</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45963.583805092596</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45963.583805092596</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45963.583805092596</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45963.583805092596</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45963.583805092596</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45963.583805092596</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45963.583805092596</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45963.583805092596</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45963.583805092596</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45963.583805092596</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45963.583805092596</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45963.583805092596</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45963.583805092596</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45963.583805092596</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45963.583805092596</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45963.583805092596</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45963.583805092596</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45963.583805092596</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45963.583805092596</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45963.583805092596</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45963.583805092596</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45963.583805092596</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45963.583805092596</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45963.583805092596</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45963.583805092596</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45963.583805092596</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45963.583805092596</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45963.583805092596</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45963.583805092596</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45963.583805092596</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45963.583805092596</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45963.583805092596</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45963.583805092596</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45963.583805092596</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45963.583805092596</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45963.583805092596</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45963.583805092596</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45963.583805092596</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45963.583805092596</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45963.583805092596</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45963.583805092596</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45963.583805092596</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45963.583805092596</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45963.583805092596</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45963.583805092596</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45963.583805092596</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45963.583805092596</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45963.583805092596</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45963.583805092596</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45963.583805092596</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45963.583805092596</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45963.583805092596</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45963.583805092596</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45963.583805092596</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45963.583805092596</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45963.583805092596</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45963.583805092596</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45963.583805092596</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45963.583805092596</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45963.583805092596</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45963.583805092596</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45963.583805092596</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45963.583805092596</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45963.583805092596</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45963.583805092596</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45963.583805092596</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45963.583805092596</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45963.583805092596</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45963.583805092596</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45963.583805092596</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45963.583805092596</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45963.583805092596</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45963.583805092596</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45963.583805092596</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45963.583805092596</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45963.583805092596</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45963.583805092596</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45963.583805092596</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45963.583805092596</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45963.583805092596</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45963.583805092596</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45963.583805092596</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45963.583805092596</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45963.583805092596</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45963.583805092596</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45963.583805092596</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45963.583805092596</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45963.583805092596</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45963.583805092596</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45963.583805092596</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45963.583805092596</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45963.583805092596</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45963.583805092596</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45963.583805092596</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45963.583805092596</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45963.583805092596</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45963.583805092596</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45963.583805092596</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45963.583805092596</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45963.583805092596</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45963.583805092596</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45963.583805092596</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45963.583805092596</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45963.583805092596</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45963.583805092596</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45963.583805092596</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45963.583805092596</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45963.583805092596</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45963.583805092596</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45963.583805092596</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45963.583805092596</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45963.583805092596</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45963.583805092596</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45963.583805092596</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45963.583805092596</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45963.583805092596</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45963.583805092596</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45963.583805092596</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45963.583805092596</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45963.583805092596</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45963.583805092596</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45963.583805092596</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45963.583805092596</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45963.583805092596</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45963.583805092596</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45963.583805092596</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45963.583805092596</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45963.583805092596</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45963.583805092596</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45963.583805092596</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45963.583805092596</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45963.583805092596</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45963.583805092596</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45963.583805092596</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45963.583805092596</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45963.583805092596</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45963.583805092596</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45963.583805092596</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45963.583805092596</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45963.583805092596</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45963.583805092596</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45963.583805092596</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45963.583805092596</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45963.583805092596</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45963.583805092596</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45963.583805092596</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45963.583805092596</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45963.583805092596</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45963.583805092596</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45963.583805092596</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45963.583805092596</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45963.583805092596</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45963.583805092596</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45963.583805092596</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45963.583805092596</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45963.583805092596</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45963.583805092596</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45963.583805092596</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45963.583805092596</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45963.583805092596</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45963.583805092596</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45963.583805092596</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45963.583805092596</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45963.583805092596</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45963.583805092596</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45963.583805092596</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45963.583805092596</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45963.583805092596</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45963.583805092596</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45963.583805092596</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45963.583805092596</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45963.583805092596</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45963.583805092596</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45963.583805092596</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45963.583805092596</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45963.583805092596</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45963.583805092596</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45963.583805092596</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45963.583805092596</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45963.583805092596</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45963.583805092596</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45963.583805092596</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45963.583805092596</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45963.583805092596</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45963.583805092596</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45963.583805092596</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45963.583805092596</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45963.583805092596</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45963.583805092596</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45963.583805092596</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45963.583805092596</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45963.583805092596</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45963.583805092596</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45963.583805092596</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45963.583805092596</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45963.583805092596</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45963.583805092596</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45963.583805092596</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45963.583805092596</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45963.583805092596</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45963.583805092596</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45963.583805092596</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45963.583805092596</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45963.583805092596</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45963.583805092596</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45963.583805092596</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45963.583805092596</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45963.583805092596</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45963.583805092596</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45963.583805092596</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45963.583805092596</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45963.583805092596</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45963.583805092596</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45963.583805092596</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45963.583805092596</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45963.583805092596</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45963.583805092596</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45963.583805092596</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45963.583805092596</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45963.583805092596</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45963.583805092596</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45963.583805092596</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45963.583805092596</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45963.583805092596</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45963.583805092596</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45963.583805092596</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45963.583805092596</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45963.583805092596</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45963.583805092596</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45963.583805092596</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45963.583805092596</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45963.583805092596</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45963.583805092596</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45963.583805092596</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45963.583805092596</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45963.583805092596</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45963.583805092596</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45963.583805092596</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45963.583805092596</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45963.583805092596</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45963.583805092596</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45963.583805092596</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45963.583805092596</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45963.583805092596</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45963.583805092596</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45963.583805092596</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45963.583805092596</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45963.583805092596</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45963.583805092596</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45963.583805092596</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45963.583805092596</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45963.583805092596</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45963.583805092596</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45963.583805092596</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45963.583805092596</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45963.583805092596</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45963.583805092596</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45963.583805092596</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45963.583805092596</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45963.583805092596</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45963.583805092596</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45963.583805092596</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45963.583805092596</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45963.583805092596</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45963.583805092596</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45963.583805092596</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45963.583805092596</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45963.583805092596</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45963.583805092596</v>
      </c>
      <c r="H378" s="158"/>
      <c r="I378" s="157" t="str">
        <f>IFERROR(VLOOKUP(D378,DB!A:F,6,0),"")</f>
        <v/>
      </c>
      <c r="J378" s="157" t="str">
        <f>IFERROR(VLOOKUP(D378,DB!A:G,7,0),"")</f>
        <v/>
      </c>
      <c r="K378" s="157"/>
      <c r="L378" s="157" t="str">
        <f>IFERROR(VLOOKUP(D378,DB!A:I,9,0),"")</f>
        <v/>
      </c>
    </row>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8" ht="15"/>
    <row r="489" ht="15"/>
    <row r="491" ht="15"/>
    <row r="492" ht="15"/>
    <row r="493" ht="15"/>
    <row r="494" ht="15"/>
    <row r="496" ht="15"/>
    <row r="497" ht="15"/>
    <row r="504" ht="15"/>
    <row r="505" ht="15"/>
    <row r="506" ht="15"/>
    <row r="507" ht="15"/>
    <row r="508" ht="15"/>
    <row r="509" ht="15"/>
    <row r="512" ht="15"/>
    <row r="513" ht="15"/>
    <row r="514" ht="15"/>
    <row r="515" ht="15"/>
    <row r="516" ht="15"/>
    <row r="517" ht="15"/>
    <row r="518" ht="15"/>
    <row r="519" ht="15"/>
    <row r="520" ht="15"/>
    <row r="521" ht="15"/>
    <row r="522" ht="15"/>
    <row r="523"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9" ht="15"/>
    <row r="580" ht="15"/>
    <row r="617" ht="15"/>
    <row r="618" ht="15"/>
    <row r="619" ht="15"/>
    <row r="620" ht="15"/>
    <row r="621" ht="15"/>
    <row r="622" ht="15"/>
    <row r="623" ht="15"/>
    <row r="624" ht="15"/>
    <row r="625" ht="15"/>
    <row r="626"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7" ht="15"/>
    <row r="708" ht="15"/>
    <row r="709" ht="15"/>
    <row r="711" ht="15"/>
    <row r="712"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5" ht="15"/>
    <row r="746" ht="15"/>
    <row r="916" ht="15"/>
    <row r="917" ht="15"/>
    <row r="918" ht="15"/>
    <row r="919" ht="15"/>
    <row r="920" ht="15"/>
    <row r="921" ht="15"/>
    <row r="927" ht="15"/>
    <row r="928" ht="15"/>
    <row r="929" ht="15"/>
    <row r="930" ht="15"/>
    <row r="931" ht="15"/>
    <row r="932" ht="15"/>
    <row r="933"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4" ht="15"/>
    <row r="985" ht="15"/>
    <row r="991" ht="15"/>
    <row r="992" ht="15"/>
    <row r="994" ht="15"/>
    <row r="995" ht="15"/>
    <row r="996" ht="15"/>
    <row r="997" ht="15"/>
    <row r="998" ht="15"/>
    <row r="999" ht="15"/>
    <row r="1000" ht="15"/>
    <row r="1002" ht="15"/>
    <row r="1003" ht="15"/>
    <row r="1004"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3" ht="15"/>
    <row r="1074" ht="15"/>
    <row r="1075" ht="15"/>
    <row r="1076" ht="15"/>
    <row r="1077" ht="15"/>
    <row r="1078" ht="15"/>
    <row r="1079" ht="15"/>
    <row r="1080" ht="15"/>
    <row r="1081" ht="15"/>
    <row r="1082" ht="15"/>
    <row r="1083" ht="15"/>
    <row r="1084" ht="15"/>
    <row r="1085" ht="15"/>
    <row r="1086" ht="15"/>
    <row r="1088" ht="15"/>
    <row r="1089" ht="15"/>
    <row r="1090" ht="15"/>
    <row r="1091" ht="15"/>
    <row r="1092" ht="15"/>
    <row r="1093" ht="15"/>
    <row r="1094" ht="15"/>
    <row r="1095" ht="15"/>
    <row r="1096" ht="15"/>
    <row r="1097" ht="15"/>
    <row r="1098" ht="15"/>
    <row r="1099" ht="15"/>
    <row r="1102" ht="15"/>
    <row r="1103" ht="15"/>
    <row r="1104" ht="15"/>
    <row r="1105" ht="15"/>
    <row r="1106" ht="15"/>
    <row r="1107" ht="15"/>
    <row r="1108" ht="15"/>
    <row r="1110" ht="15"/>
    <row r="1111" ht="15"/>
    <row r="1112" ht="15"/>
    <row r="1113" ht="15"/>
    <row r="1114" ht="15"/>
    <row r="1115" ht="15"/>
    <row r="1116" ht="15"/>
    <row r="1117" ht="15"/>
    <row r="1118" ht="15"/>
    <row r="1119" ht="15"/>
    <row r="1120" ht="15"/>
    <row r="1122" ht="15"/>
    <row r="1123" ht="15"/>
    <row r="1124" ht="15"/>
    <row r="1125" ht="15"/>
    <row r="1126" ht="15"/>
    <row r="1127" ht="15"/>
    <row r="1128" ht="15"/>
    <row r="1129" ht="15"/>
    <row r="1130" ht="15"/>
    <row r="1131" ht="15"/>
    <row r="1139" ht="15"/>
    <row r="1140" ht="15"/>
    <row r="1143" ht="15"/>
    <row r="1144" ht="15"/>
    <row r="1145" ht="15"/>
    <row r="1146" ht="15"/>
    <row r="1147" ht="15"/>
    <row r="1148" ht="15"/>
    <row r="1149" ht="15"/>
    <row r="1150" ht="15"/>
    <row r="1153" ht="15"/>
    <row r="1154" ht="15"/>
    <row r="1155" ht="15"/>
    <row r="1156" ht="15"/>
    <row r="1157" ht="15"/>
    <row r="1158" ht="15"/>
    <row r="1159" ht="15"/>
    <row r="1160" ht="15"/>
    <row r="1161" ht="15"/>
    <row r="1162" ht="15"/>
    <row r="1163" ht="15"/>
    <row r="1164" ht="15"/>
    <row r="1166" ht="15"/>
    <row r="1167" ht="15"/>
    <row r="1168" ht="15"/>
    <row r="1171" ht="15"/>
    <row r="1173" ht="15"/>
    <row r="1175" ht="15"/>
    <row r="1178" ht="15"/>
    <row r="1179" ht="15"/>
    <row r="1180" ht="15"/>
    <row r="1182" ht="15"/>
    <row r="1184" ht="15"/>
    <row r="1185" ht="15"/>
    <row r="1186" ht="15"/>
    <row r="1187" ht="15"/>
    <row r="1188" ht="15"/>
    <row r="1190" ht="15"/>
    <row r="1191" ht="15"/>
    <row r="1192" ht="15"/>
    <row r="1193" ht="15"/>
    <row r="1195" ht="15"/>
    <row r="1197" ht="15"/>
    <row r="1198" ht="15"/>
    <row r="1200" ht="15"/>
    <row r="1201" ht="15"/>
    <row r="1202" ht="15"/>
    <row r="1203" ht="15"/>
    <row r="1205" ht="15"/>
    <row r="1207" ht="15"/>
    <row r="1208" ht="15"/>
    <row r="1209" ht="15"/>
    <row r="1210" ht="15"/>
    <row r="1212" ht="15"/>
    <row r="1213" ht="15"/>
    <row r="1214" ht="15"/>
    <row r="1215" ht="15"/>
    <row r="1216" ht="15"/>
    <row r="1217" ht="15"/>
    <row r="1218" ht="15"/>
    <row r="1221" ht="15"/>
    <row r="1223" ht="15"/>
    <row r="1224" ht="15"/>
    <row r="1225" ht="15"/>
    <row r="1226" ht="15"/>
    <row r="1227" ht="15"/>
    <row r="1228" ht="15"/>
    <row r="1229" ht="15"/>
    <row r="1230" ht="15"/>
    <row r="1233" ht="15"/>
    <row r="1234" ht="15"/>
    <row r="1236" ht="15"/>
    <row r="1238" ht="15"/>
    <row r="1239" ht="15"/>
    <row r="1240" ht="15"/>
    <row r="1241" ht="15"/>
    <row r="1242" ht="15"/>
    <row r="1246" ht="15"/>
    <row r="1247" ht="15"/>
    <row r="1249" ht="15"/>
    <row r="1250" ht="15"/>
    <row r="1253" ht="15"/>
    <row r="1254" ht="15"/>
    <row r="1258" ht="15"/>
    <row r="1265" ht="15"/>
    <row r="1267" ht="15"/>
    <row r="1268" ht="15"/>
    <row r="1269" ht="15"/>
  </sheetData>
  <dataValidations count="2">
    <dataValidation allowBlank="1" showInputMessage="1" showErrorMessage="1" sqref="E1" xr:uid="{920C6338-E771-4DAE-8C89-92A9093EA4DE}"/>
    <dataValidation type="list" allowBlank="1" showInputMessage="1" showErrorMessage="1" sqref="E2:E37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4"/>
  <sheetViews>
    <sheetView workbookViewId="0">
      <selection activeCell="D2" sqre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39129</v>
      </c>
      <c r="B2" s="102" t="str">
        <f>IFERROR(VLOOKUP(D2,DB!A:K,11,0),"")</f>
        <v>R6</v>
      </c>
      <c r="C2" s="104">
        <v>1</v>
      </c>
      <c r="D2" s="102" t="s">
        <v>30796</v>
      </c>
      <c r="E2" s="102" t="s">
        <v>39021</v>
      </c>
      <c r="F2" s="106">
        <v>45963.53633101852</v>
      </c>
      <c r="G2" s="76">
        <f ca="1">IFERROR(NOW()-F2,"-")</f>
        <v>4.7474074075580575E-2</v>
      </c>
      <c r="H2" s="106">
        <v>45963.530532407407</v>
      </c>
      <c r="I2" s="102" t="str">
        <f>IFERROR(VLOOKUP(D2,DB!A:F,6,0),"")</f>
        <v>SCECO</v>
      </c>
      <c r="J2" s="102" t="str">
        <f>IFERROR(VLOOKUP(D2,DB!A:G,7,0),"")</f>
        <v>Good</v>
      </c>
      <c r="K2" s="107" t="s">
        <v>39130</v>
      </c>
      <c r="L2" s="108" t="str">
        <f>IFERROR(VLOOKUP(D2,DB!A:I,9,0),"")</f>
        <v>Latis</v>
      </c>
    </row>
    <row r="3" spans="1:16383" ht="31.5" customHeight="1">
      <c r="A3" s="103"/>
      <c r="B3" s="102" t="str">
        <f>IFERROR(VLOOKUP(D3,DB!A:K,11,0),"")</f>
        <v/>
      </c>
      <c r="C3" s="104"/>
      <c r="D3" s="102"/>
      <c r="E3" s="102"/>
      <c r="F3" s="106"/>
      <c r="G3" s="76">
        <f ca="1">IFERROR(NOW()-F3,"-")</f>
        <v>45963.583805092596</v>
      </c>
      <c r="H3" s="106"/>
      <c r="I3" s="102" t="str">
        <f>IFERROR(VLOOKUP(D3,DB!A:F,6,0),"")</f>
        <v/>
      </c>
      <c r="J3" s="102" t="str">
        <f>IFERROR(VLOOKUP(D3,DB!A:G,7,0),"")</f>
        <v/>
      </c>
      <c r="K3" s="107"/>
      <c r="L3" s="108" t="str">
        <f>IFERROR(VLOOKUP(D3,DB!A:I,9,0),"")</f>
        <v/>
      </c>
    </row>
    <row r="4" spans="1:16383" ht="31.5" customHeight="1">
      <c r="A4" s="103"/>
      <c r="B4" s="102" t="str">
        <f>IFERROR(VLOOKUP(D4,DB!A:K,11,0),"")</f>
        <v/>
      </c>
      <c r="C4" s="104"/>
      <c r="D4" s="102"/>
      <c r="E4" s="102"/>
      <c r="F4" s="106"/>
      <c r="G4" s="76">
        <f ca="1">IFERROR(NOW()-F4,"-")</f>
        <v>45963.583805092596</v>
      </c>
      <c r="H4" s="106"/>
      <c r="I4" s="102" t="str">
        <f>IFERROR(VLOOKUP(D4,DB!A:F,6,0),"")</f>
        <v/>
      </c>
      <c r="J4" s="102" t="str">
        <f>IFERROR(VLOOKUP(D4,DB!A:G,7,0),"")</f>
        <v/>
      </c>
      <c r="K4" s="107"/>
      <c r="L4" s="108" t="str">
        <f>IFERROR(VLOOKUP(D4,DB!A:I,9,0),"")</f>
        <v/>
      </c>
    </row>
    <row r="5" spans="1:16383" ht="31.5" customHeight="1">
      <c r="A5" s="103"/>
      <c r="B5" s="102" t="str">
        <f>IFERROR(VLOOKUP(D5,DB!A:K,11,0),"")</f>
        <v/>
      </c>
      <c r="C5" s="104"/>
      <c r="D5"/>
      <c r="E5" s="102"/>
      <c r="F5" s="106"/>
      <c r="G5" s="76">
        <f ca="1">IFERROR(NOW()-F5,"-")</f>
        <v>45963.583805092596</v>
      </c>
      <c r="H5" s="106"/>
      <c r="I5" s="102" t="str">
        <f>IFERROR(VLOOKUP(D5,DB!A:F,6,0),"")</f>
        <v/>
      </c>
      <c r="J5" s="102" t="str">
        <f>IFERROR(VLOOKUP(D5,DB!A:G,7,0),"")</f>
        <v/>
      </c>
      <c r="K5" s="107"/>
      <c r="L5" s="108" t="str">
        <f>IFERROR(VLOOKUP(D5,DB!A:I,9,0),"")</f>
        <v/>
      </c>
    </row>
    <row r="6" spans="1:16383" ht="31.5" customHeight="1">
      <c r="A6" s="103"/>
      <c r="B6" s="102" t="str">
        <f>IFERROR(VLOOKUP(D6,DB!A:K,11,0),"")</f>
        <v/>
      </c>
      <c r="C6" s="104"/>
      <c r="D6" s="102"/>
      <c r="E6" s="102"/>
      <c r="F6" s="106"/>
      <c r="G6" s="76">
        <f ca="1">IFERROR(NOW()-F6,"-")</f>
        <v>45963.583805092596</v>
      </c>
      <c r="H6" s="106"/>
      <c r="I6" s="102" t="str">
        <f>IFERROR(VLOOKUP(D6,DB!A:F,6,0),"")</f>
        <v/>
      </c>
      <c r="J6" s="102" t="str">
        <f>IFERROR(VLOOKUP(D6,DB!A:G,7,0),"")</f>
        <v/>
      </c>
      <c r="K6" s="107"/>
      <c r="L6" s="108" t="str">
        <f>IFERROR(VLOOKUP(D6,DB!A:I,9,0),"")</f>
        <v/>
      </c>
    </row>
    <row r="7" spans="1:16383" ht="31.5" customHeight="1">
      <c r="A7" s="103"/>
      <c r="B7" s="102" t="str">
        <f>IFERROR(VLOOKUP(D7,DB!A:K,11,0),"")</f>
        <v/>
      </c>
      <c r="C7" s="104"/>
      <c r="D7" s="102"/>
      <c r="E7" s="102"/>
      <c r="F7" s="106"/>
      <c r="G7" s="76">
        <f ca="1">IFERROR(NOW()-F7,"-")</f>
        <v>45963.583805092596</v>
      </c>
      <c r="H7" s="106"/>
      <c r="I7" s="102" t="str">
        <f>IFERROR(VLOOKUP(D7,DB!A:F,6,0),"")</f>
        <v/>
      </c>
      <c r="J7" s="102" t="str">
        <f>IFERROR(VLOOKUP(D7,DB!A:G,7,0),"")</f>
        <v/>
      </c>
      <c r="K7" s="107"/>
      <c r="L7" s="108" t="str">
        <f>IFERROR(VLOOKUP(D7,DB!A:I,9,0),"")</f>
        <v/>
      </c>
    </row>
    <row r="8" spans="1:16383" ht="31.5" customHeight="1">
      <c r="A8" s="103"/>
      <c r="B8" s="102" t="str">
        <f>IFERROR(VLOOKUP(D8,DB!A:K,11,0),"")</f>
        <v/>
      </c>
      <c r="C8" s="104"/>
      <c r="D8" s="102"/>
      <c r="E8" s="102"/>
      <c r="F8" s="106"/>
      <c r="G8" s="76">
        <f ca="1">IFERROR(NOW()-F8,"-")</f>
        <v>45963.583805092596</v>
      </c>
      <c r="H8" s="106"/>
      <c r="I8" s="102" t="str">
        <f>IFERROR(VLOOKUP(D8,DB!A:F,6,0),"")</f>
        <v/>
      </c>
      <c r="J8" s="102" t="str">
        <f>IFERROR(VLOOKUP(D8,DB!A:G,7,0),"")</f>
        <v/>
      </c>
      <c r="K8" s="107"/>
      <c r="L8" s="108" t="str">
        <f>IFERROR(VLOOKUP(D8,DB!A:I,9,0),"")</f>
        <v/>
      </c>
    </row>
    <row r="9" spans="1:16383" ht="31.5" customHeight="1">
      <c r="A9" s="169"/>
      <c r="B9" s="170" t="str">
        <f>IFERROR(VLOOKUP(D9,DB!A:K,11,0),"")</f>
        <v/>
      </c>
      <c r="C9" s="171"/>
      <c r="D9" s="170"/>
      <c r="E9" s="102"/>
      <c r="F9" s="172"/>
      <c r="G9" s="115">
        <f ca="1">IFERROR(NOW()-F9,"-")</f>
        <v>45963.583805092596</v>
      </c>
      <c r="H9" s="172"/>
      <c r="I9" s="170" t="str">
        <f>IFERROR(VLOOKUP(D9,DB!A:F,6,0),"")</f>
        <v/>
      </c>
      <c r="J9" s="170" t="str">
        <f>IFERROR(VLOOKUP(D9,DB!A:G,7,0),"")</f>
        <v/>
      </c>
      <c r="K9" s="173"/>
      <c r="L9" s="174" t="str">
        <f>IFERROR(VLOOKUP(D9,DB!A:I,9,0),"")</f>
        <v/>
      </c>
    </row>
    <row r="10" spans="1:16383" ht="31.5" customHeight="1">
      <c r="A10" s="169"/>
      <c r="B10" s="170" t="str">
        <f>IFERROR(VLOOKUP(D10,DB!A:K,11,0),"")</f>
        <v/>
      </c>
      <c r="C10" s="171"/>
      <c r="D10" s="170"/>
      <c r="E10" s="102"/>
      <c r="F10" s="172"/>
      <c r="G10" s="115">
        <f ca="1">IFERROR(NOW()-F10,"-")</f>
        <v>45963.583805092596</v>
      </c>
      <c r="H10" s="172"/>
      <c r="I10" s="170" t="str">
        <f>IFERROR(VLOOKUP(D10,DB!A:F,6,0),"")</f>
        <v/>
      </c>
      <c r="J10" s="170" t="str">
        <f>IFERROR(VLOOKUP(D10,DB!A:G,7,0),"")</f>
        <v/>
      </c>
      <c r="K10" s="173"/>
      <c r="L10" s="174" t="str">
        <f>IFERROR(VLOOKUP(D10,DB!A:I,9,0),"")</f>
        <v/>
      </c>
    </row>
    <row r="11" spans="1:16383" ht="31.5" customHeight="1">
      <c r="A11" s="169"/>
      <c r="B11" s="170" t="str">
        <f>IFERROR(VLOOKUP(D11,DB!A:K,11,0),"")</f>
        <v/>
      </c>
      <c r="C11" s="171"/>
      <c r="D11" s="170"/>
      <c r="E11" s="102"/>
      <c r="F11" s="172"/>
      <c r="G11" s="115">
        <f ca="1">IFERROR(NOW()-F11,"-")</f>
        <v>45963.583805092596</v>
      </c>
      <c r="H11" s="172"/>
      <c r="I11" s="170" t="str">
        <f>IFERROR(VLOOKUP(D11,DB!A:F,6,0),"")</f>
        <v/>
      </c>
      <c r="J11" s="170" t="str">
        <f>IFERROR(VLOOKUP(D11,DB!A:G,7,0),"")</f>
        <v/>
      </c>
      <c r="K11" s="173"/>
      <c r="L11" s="174" t="str">
        <f>IFERROR(VLOOKUP(D11,DB!A:I,9,0),"")</f>
        <v/>
      </c>
    </row>
    <row r="12" spans="1:16383" ht="31.5" customHeight="1">
      <c r="A12" s="169"/>
      <c r="B12" s="170" t="str">
        <f>IFERROR(VLOOKUP(D12,DB!A:K,11,0),"")</f>
        <v/>
      </c>
      <c r="C12" s="171"/>
      <c r="D12" s="170"/>
      <c r="E12" s="102"/>
      <c r="F12" s="172"/>
      <c r="G12" s="115">
        <f ca="1">IFERROR(NOW()-F12,"-")</f>
        <v>45963.583805092596</v>
      </c>
      <c r="H12" s="172"/>
      <c r="I12" s="170" t="str">
        <f>IFERROR(VLOOKUP(D12,DB!A:F,6,0),"")</f>
        <v/>
      </c>
      <c r="J12" s="170" t="str">
        <f>IFERROR(VLOOKUP(D12,DB!A:G,7,0),"")</f>
        <v/>
      </c>
      <c r="K12" s="173"/>
      <c r="L12" s="174" t="str">
        <f>IFERROR(VLOOKUP(D12,DB!A:I,9,0),"")</f>
        <v/>
      </c>
    </row>
    <row r="13" spans="1:16383" ht="31.5" customHeight="1">
      <c r="A13" s="169"/>
      <c r="B13" s="170" t="str">
        <f>IFERROR(VLOOKUP(D13,DB!A:K,11,0),"")</f>
        <v/>
      </c>
      <c r="C13" s="171"/>
      <c r="D13" s="170"/>
      <c r="E13" s="102"/>
      <c r="F13" s="172"/>
      <c r="G13" s="115">
        <f ca="1">IFERROR(NOW()-F13,"-")</f>
        <v>45963.583805092596</v>
      </c>
      <c r="H13" s="172"/>
      <c r="I13" s="170" t="str">
        <f>IFERROR(VLOOKUP(D13,DB!A:F,6,0),"")</f>
        <v/>
      </c>
      <c r="J13" s="170" t="str">
        <f>IFERROR(VLOOKUP(D13,DB!A:G,7,0),"")</f>
        <v/>
      </c>
      <c r="K13" s="173"/>
      <c r="L13" s="174" t="str">
        <f>IFERROR(VLOOKUP(D13,DB!A:I,9,0),"")</f>
        <v/>
      </c>
    </row>
    <row r="14" spans="1:16383" ht="31.5" customHeight="1">
      <c r="A14" s="169"/>
      <c r="B14" s="170" t="str">
        <f>IFERROR(VLOOKUP(D14,DB!A:K,11,0),"")</f>
        <v/>
      </c>
      <c r="C14" s="171"/>
      <c r="D14" s="170"/>
      <c r="E14" s="102"/>
      <c r="F14" s="172"/>
      <c r="G14" s="115">
        <f ca="1">IFERROR(NOW()-F14,"-")</f>
        <v>45963.583805092596</v>
      </c>
      <c r="H14" s="172"/>
      <c r="I14" s="170" t="str">
        <f>IFERROR(VLOOKUP(D14,DB!A:F,6,0),"")</f>
        <v/>
      </c>
      <c r="J14" s="170" t="str">
        <f>IFERROR(VLOOKUP(D14,DB!A:G,7,0),"")</f>
        <v/>
      </c>
      <c r="K14" s="173"/>
      <c r="L14" s="174" t="str">
        <f>IFERROR(VLOOKUP(D14,DB!A:I,9,0),"")</f>
        <v/>
      </c>
    </row>
    <row r="15" spans="1:16383" ht="31.5" customHeight="1">
      <c r="A15" s="169"/>
      <c r="B15" s="170" t="str">
        <f>IFERROR(VLOOKUP(D15,DB!A:K,11,0),"")</f>
        <v/>
      </c>
      <c r="C15" s="171"/>
      <c r="D15" s="170"/>
      <c r="E15" s="102"/>
      <c r="F15" s="172"/>
      <c r="G15" s="115">
        <f ca="1">IFERROR(NOW()-F15,"-")</f>
        <v>45963.583805092596</v>
      </c>
      <c r="H15" s="172"/>
      <c r="I15" s="170" t="str">
        <f>IFERROR(VLOOKUP(D15,DB!A:F,6,0),"")</f>
        <v/>
      </c>
      <c r="J15" s="170" t="str">
        <f>IFERROR(VLOOKUP(D15,DB!A:G,7,0),"")</f>
        <v/>
      </c>
      <c r="K15" s="173"/>
      <c r="L15" s="174" t="str">
        <f>IFERROR(VLOOKUP(D15,DB!A:I,9,0),"")</f>
        <v/>
      </c>
    </row>
    <row r="16" spans="1:16383" ht="31.5" customHeight="1">
      <c r="A16" s="169"/>
      <c r="B16" s="170" t="str">
        <f>IFERROR(VLOOKUP(D16,DB!A:K,11,0),"")</f>
        <v/>
      </c>
      <c r="C16" s="171"/>
      <c r="D16" s="170"/>
      <c r="E16" s="102"/>
      <c r="F16" s="172"/>
      <c r="G16" s="115">
        <f ca="1">IFERROR(NOW()-F16,"-")</f>
        <v>45963.583805092596</v>
      </c>
      <c r="H16" s="172"/>
      <c r="I16" s="170" t="str">
        <f>IFERROR(VLOOKUP(D16,DB!A:F,6,0),"")</f>
        <v/>
      </c>
      <c r="J16" s="170" t="str">
        <f>IFERROR(VLOOKUP(D16,DB!A:G,7,0),"")</f>
        <v/>
      </c>
      <c r="K16" s="173"/>
      <c r="L16" s="174" t="str">
        <f>IFERROR(VLOOKUP(D16,DB!A:I,9,0),"")</f>
        <v/>
      </c>
    </row>
    <row r="17" spans="1:12" ht="31.5" customHeight="1">
      <c r="A17" s="169"/>
      <c r="B17" s="170" t="str">
        <f>IFERROR(VLOOKUP(D17,DB!A:K,11,0),"")</f>
        <v/>
      </c>
      <c r="C17" s="171"/>
      <c r="D17" s="170"/>
      <c r="E17" s="102"/>
      <c r="F17" s="172"/>
      <c r="G17" s="115">
        <f ca="1">IFERROR(NOW()-F17,"-")</f>
        <v>45963.583805092596</v>
      </c>
      <c r="H17" s="172"/>
      <c r="I17" s="170" t="str">
        <f>IFERROR(VLOOKUP(D17,DB!A:F,6,0),"")</f>
        <v/>
      </c>
      <c r="J17" s="170" t="str">
        <f>IFERROR(VLOOKUP(D17,DB!A:G,7,0),"")</f>
        <v/>
      </c>
      <c r="K17" s="173"/>
      <c r="L17" s="174" t="str">
        <f>IFERROR(VLOOKUP(D17,DB!A:I,9,0),"")</f>
        <v/>
      </c>
    </row>
    <row r="18" spans="1:12" ht="31.5" customHeight="1">
      <c r="A18" s="169"/>
      <c r="B18" s="170" t="str">
        <f>IFERROR(VLOOKUP(D18,DB!A:K,11,0),"")</f>
        <v/>
      </c>
      <c r="C18" s="171"/>
      <c r="D18" s="170"/>
      <c r="E18" s="102"/>
      <c r="F18" s="172"/>
      <c r="G18" s="115">
        <f ca="1">IFERROR(NOW()-F18,"-")</f>
        <v>45963.583805092596</v>
      </c>
      <c r="H18" s="172"/>
      <c r="I18" s="170" t="str">
        <f>IFERROR(VLOOKUP(D18,DB!A:F,6,0),"")</f>
        <v/>
      </c>
      <c r="J18" s="170" t="str">
        <f>IFERROR(VLOOKUP(D18,DB!A:G,7,0),"")</f>
        <v/>
      </c>
      <c r="K18" s="173"/>
      <c r="L18" s="174" t="str">
        <f>IFERROR(VLOOKUP(D18,DB!A:I,9,0),"")</f>
        <v/>
      </c>
    </row>
    <row r="19" spans="1:12" ht="31.5" customHeight="1">
      <c r="A19" s="169"/>
      <c r="B19" s="170" t="str">
        <f>IFERROR(VLOOKUP(D19,DB!A:K,11,0),"")</f>
        <v/>
      </c>
      <c r="C19" s="171"/>
      <c r="D19" s="170"/>
      <c r="E19" s="102"/>
      <c r="F19" s="172"/>
      <c r="G19" s="115">
        <f ca="1">IFERROR(NOW()-F19,"-")</f>
        <v>45963.583805092596</v>
      </c>
      <c r="H19" s="172"/>
      <c r="I19" s="170" t="str">
        <f>IFERROR(VLOOKUP(D19,DB!A:F,6,0),"")</f>
        <v/>
      </c>
      <c r="J19" s="170" t="str">
        <f>IFERROR(VLOOKUP(D19,DB!A:G,7,0),"")</f>
        <v/>
      </c>
      <c r="K19" s="173"/>
      <c r="L19" s="174" t="str">
        <f>IFERROR(VLOOKUP(D19,DB!A:I,9,0),"")</f>
        <v/>
      </c>
    </row>
    <row r="20" spans="1:12" ht="31.5" customHeight="1">
      <c r="A20" s="169"/>
      <c r="B20" s="170" t="str">
        <f>IFERROR(VLOOKUP(D20,DB!A:K,11,0),"")</f>
        <v/>
      </c>
      <c r="C20" s="171"/>
      <c r="D20" s="170"/>
      <c r="E20" s="102"/>
      <c r="F20" s="172"/>
      <c r="G20" s="115">
        <f ca="1">IFERROR(NOW()-F20,"-")</f>
        <v>45963.583805092596</v>
      </c>
      <c r="H20" s="172"/>
      <c r="I20" s="170" t="str">
        <f>IFERROR(VLOOKUP(D20,DB!A:F,6,0),"")</f>
        <v/>
      </c>
      <c r="J20" s="170" t="str">
        <f>IFERROR(VLOOKUP(D20,DB!A:G,7,0),"")</f>
        <v/>
      </c>
      <c r="K20" s="173"/>
      <c r="L20" s="174" t="str">
        <f>IFERROR(VLOOKUP(D20,DB!A:I,9,0),"")</f>
        <v/>
      </c>
    </row>
    <row r="21" spans="1:12" ht="31.5" customHeight="1">
      <c r="A21" s="169"/>
      <c r="B21" s="170" t="str">
        <f>IFERROR(VLOOKUP(D21,DB!A:K,11,0),"")</f>
        <v/>
      </c>
      <c r="C21" s="171"/>
      <c r="D21" s="170"/>
      <c r="E21" s="102"/>
      <c r="F21" s="172"/>
      <c r="G21" s="115">
        <f ca="1">IFERROR(NOW()-F21,"-")</f>
        <v>45963.583805092596</v>
      </c>
      <c r="H21" s="172"/>
      <c r="I21" s="170" t="str">
        <f>IFERROR(VLOOKUP(D21,DB!A:F,6,0),"")</f>
        <v/>
      </c>
      <c r="J21" s="170" t="str">
        <f>IFERROR(VLOOKUP(D21,DB!A:G,7,0),"")</f>
        <v/>
      </c>
      <c r="K21" s="173"/>
      <c r="L21" s="174" t="str">
        <f>IFERROR(VLOOKUP(D21,DB!A:I,9,0),"")</f>
        <v/>
      </c>
    </row>
    <row r="22" spans="1:12" ht="31.5" customHeight="1">
      <c r="A22" s="169"/>
      <c r="B22" s="170" t="str">
        <f>IFERROR(VLOOKUP(D22,DB!A:K,11,0),"")</f>
        <v/>
      </c>
      <c r="C22" s="171"/>
      <c r="D22" s="170"/>
      <c r="E22" s="102"/>
      <c r="F22" s="172"/>
      <c r="G22" s="115">
        <f ca="1">IFERROR(NOW()-F22,"-")</f>
        <v>45963.583805092596</v>
      </c>
      <c r="H22" s="172"/>
      <c r="I22" s="170" t="str">
        <f>IFERROR(VLOOKUP(D22,DB!A:F,6,0),"")</f>
        <v/>
      </c>
      <c r="J22" s="170" t="str">
        <f>IFERROR(VLOOKUP(D22,DB!A:G,7,0),"")</f>
        <v/>
      </c>
      <c r="K22" s="173"/>
      <c r="L22" s="174" t="str">
        <f>IFERROR(VLOOKUP(D22,DB!A:I,9,0),"")</f>
        <v/>
      </c>
    </row>
    <row r="23" spans="1:12" ht="31.5" customHeight="1">
      <c r="A23" s="169"/>
      <c r="B23" s="170" t="str">
        <f>IFERROR(VLOOKUP(D23,DB!A:K,11,0),"")</f>
        <v/>
      </c>
      <c r="C23" s="171"/>
      <c r="D23" s="170"/>
      <c r="E23" s="102"/>
      <c r="F23" s="172"/>
      <c r="G23" s="115">
        <f ca="1">IFERROR(NOW()-F23,"-")</f>
        <v>45963.583805092596</v>
      </c>
      <c r="H23" s="172"/>
      <c r="I23" s="170" t="str">
        <f>IFERROR(VLOOKUP(D23,DB!A:F,6,0),"")</f>
        <v/>
      </c>
      <c r="J23" s="170" t="str">
        <f>IFERROR(VLOOKUP(D23,DB!A:G,7,0),"")</f>
        <v/>
      </c>
      <c r="K23" s="173"/>
      <c r="L23" s="174" t="str">
        <f>IFERROR(VLOOKUP(D23,DB!A:I,9,0),"")</f>
        <v/>
      </c>
    </row>
    <row r="24" spans="1:12" ht="31.5" customHeight="1">
      <c r="A24" s="169"/>
      <c r="B24" s="170" t="str">
        <f>IFERROR(VLOOKUP(D24,DB!A:K,11,0),"")</f>
        <v/>
      </c>
      <c r="C24" s="171"/>
      <c r="D24" s="170"/>
      <c r="E24" s="102"/>
      <c r="F24" s="172"/>
      <c r="G24" s="115">
        <f ca="1">IFERROR(NOW()-F24,"-")</f>
        <v>45963.583805092596</v>
      </c>
      <c r="H24" s="172"/>
      <c r="I24" s="170" t="str">
        <f>IFERROR(VLOOKUP(D24,DB!A:F,6,0),"")</f>
        <v/>
      </c>
      <c r="J24" s="170" t="str">
        <f>IFERROR(VLOOKUP(D24,DB!A:G,7,0),"")</f>
        <v/>
      </c>
      <c r="K24" s="173"/>
      <c r="L24" s="174" t="str">
        <f>IFERROR(VLOOKUP(D24,DB!A:I,9,0),"")</f>
        <v/>
      </c>
    </row>
    <row r="25" spans="1:12" ht="31.5" customHeight="1">
      <c r="A25" s="169"/>
      <c r="B25" s="170" t="str">
        <f>IFERROR(VLOOKUP(D25,DB!A:K,11,0),"")</f>
        <v/>
      </c>
      <c r="C25" s="171"/>
      <c r="D25" s="170"/>
      <c r="E25" s="102"/>
      <c r="F25" s="172"/>
      <c r="G25" s="115">
        <f ca="1">IFERROR(NOW()-F25,"-")</f>
        <v>45963.583805092596</v>
      </c>
      <c r="H25" s="172"/>
      <c r="I25" s="170" t="str">
        <f>IFERROR(VLOOKUP(D25,DB!A:F,6,0),"")</f>
        <v/>
      </c>
      <c r="J25" s="170" t="str">
        <f>IFERROR(VLOOKUP(D25,DB!A:G,7,0),"")</f>
        <v/>
      </c>
      <c r="K25" s="173"/>
      <c r="L25" s="174" t="str">
        <f>IFERROR(VLOOKUP(D25,DB!A:I,9,0),"")</f>
        <v/>
      </c>
    </row>
    <row r="26" spans="1:12" ht="31.5" customHeight="1">
      <c r="A26" s="169"/>
      <c r="B26" s="170" t="str">
        <f>IFERROR(VLOOKUP(D26,DB!A:K,11,0),"")</f>
        <v/>
      </c>
      <c r="C26" s="171"/>
      <c r="D26" s="170"/>
      <c r="E26" s="102"/>
      <c r="F26" s="172"/>
      <c r="G26" s="115">
        <f ca="1">IFERROR(NOW()-F26,"-")</f>
        <v>45963.583805092596</v>
      </c>
      <c r="H26" s="172"/>
      <c r="I26" s="170" t="str">
        <f>IFERROR(VLOOKUP(D26,DB!A:F,6,0),"")</f>
        <v/>
      </c>
      <c r="J26" s="170" t="str">
        <f>IFERROR(VLOOKUP(D26,DB!A:G,7,0),"")</f>
        <v/>
      </c>
      <c r="K26" s="173"/>
      <c r="L26" s="174" t="str">
        <f>IFERROR(VLOOKUP(D26,DB!A:I,9,0),"")</f>
        <v/>
      </c>
    </row>
    <row r="27" spans="1:12" ht="31.5" customHeight="1">
      <c r="A27" s="169"/>
      <c r="B27" s="170" t="str">
        <f>IFERROR(VLOOKUP(D27,DB!A:K,11,0),"")</f>
        <v/>
      </c>
      <c r="C27" s="171"/>
      <c r="D27" s="170"/>
      <c r="E27" s="102"/>
      <c r="F27" s="172"/>
      <c r="G27" s="115">
        <f ca="1">IFERROR(NOW()-F27,"-")</f>
        <v>45963.583805092596</v>
      </c>
      <c r="H27" s="172"/>
      <c r="I27" s="170" t="str">
        <f>IFERROR(VLOOKUP(D27,DB!A:F,6,0),"")</f>
        <v/>
      </c>
      <c r="J27" s="170" t="str">
        <f>IFERROR(VLOOKUP(D27,DB!A:G,7,0),"")</f>
        <v/>
      </c>
      <c r="K27" s="173"/>
      <c r="L27" s="174" t="str">
        <f>IFERROR(VLOOKUP(D27,DB!A:I,9,0),"")</f>
        <v/>
      </c>
    </row>
    <row r="28" spans="1:12" ht="31.5" customHeight="1">
      <c r="A28" s="169"/>
      <c r="B28" s="170" t="str">
        <f>IFERROR(VLOOKUP(D28,DB!A:K,11,0),"")</f>
        <v/>
      </c>
      <c r="C28" s="171"/>
      <c r="D28" s="170"/>
      <c r="E28" s="102"/>
      <c r="F28" s="172"/>
      <c r="G28" s="115">
        <f ca="1">IFERROR(NOW()-F28,"-")</f>
        <v>45963.583805092596</v>
      </c>
      <c r="H28" s="172"/>
      <c r="I28" s="170" t="str">
        <f>IFERROR(VLOOKUP(D28,DB!A:F,6,0),"")</f>
        <v/>
      </c>
      <c r="J28" s="170" t="str">
        <f>IFERROR(VLOOKUP(D28,DB!A:G,7,0),"")</f>
        <v/>
      </c>
      <c r="K28" s="173"/>
      <c r="L28" s="174" t="str">
        <f>IFERROR(VLOOKUP(D28,DB!A:I,9,0),"")</f>
        <v/>
      </c>
    </row>
    <row r="29" spans="1:12" ht="31.5" customHeight="1">
      <c r="A29" s="169"/>
      <c r="B29" s="170" t="str">
        <f>IFERROR(VLOOKUP(D29,DB!A:K,11,0),"")</f>
        <v/>
      </c>
      <c r="C29" s="171"/>
      <c r="D29" s="170"/>
      <c r="E29" s="102"/>
      <c r="F29" s="172"/>
      <c r="G29" s="115">
        <f ca="1">IFERROR(NOW()-F29,"-")</f>
        <v>45963.583805092596</v>
      </c>
      <c r="H29" s="172"/>
      <c r="I29" s="170" t="str">
        <f>IFERROR(VLOOKUP(D29,DB!A:F,6,0),"")</f>
        <v/>
      </c>
      <c r="J29" s="170" t="str">
        <f>IFERROR(VLOOKUP(D29,DB!A:G,7,0),"")</f>
        <v/>
      </c>
      <c r="K29" s="173"/>
      <c r="L29" s="174" t="str">
        <f>IFERROR(VLOOKUP(D29,DB!A:I,9,0),"")</f>
        <v/>
      </c>
    </row>
    <row r="30" spans="1:12" ht="31.5" customHeight="1">
      <c r="A30" s="169"/>
      <c r="B30" s="170" t="str">
        <f>IFERROR(VLOOKUP(D30,DB!A:K,11,0),"")</f>
        <v/>
      </c>
      <c r="C30" s="171"/>
      <c r="D30" s="170"/>
      <c r="E30" s="102"/>
      <c r="F30" s="172"/>
      <c r="G30" s="115">
        <f ca="1">IFERROR(NOW()-F30,"-")</f>
        <v>45963.583805092596</v>
      </c>
      <c r="H30" s="172"/>
      <c r="I30" s="170" t="str">
        <f>IFERROR(VLOOKUP(D30,DB!A:F,6,0),"")</f>
        <v/>
      </c>
      <c r="J30" s="170" t="str">
        <f>IFERROR(VLOOKUP(D30,DB!A:G,7,0),"")</f>
        <v/>
      </c>
      <c r="K30" s="173"/>
      <c r="L30" s="174" t="str">
        <f>IFERROR(VLOOKUP(D30,DB!A:I,9,0),"")</f>
        <v/>
      </c>
    </row>
    <row r="31" spans="1:12" ht="31.5" customHeight="1">
      <c r="A31" s="169"/>
      <c r="B31" s="170" t="str">
        <f>IFERROR(VLOOKUP(D31,DB!A:K,11,0),"")</f>
        <v/>
      </c>
      <c r="C31" s="171"/>
      <c r="D31" s="170"/>
      <c r="E31" s="102"/>
      <c r="F31" s="172"/>
      <c r="G31" s="115">
        <f ca="1">IFERROR(NOW()-F31,"-")</f>
        <v>45963.583805092596</v>
      </c>
      <c r="H31" s="172"/>
      <c r="I31" s="170" t="str">
        <f>IFERROR(VLOOKUP(D31,DB!A:F,6,0),"")</f>
        <v/>
      </c>
      <c r="J31" s="170" t="str">
        <f>IFERROR(VLOOKUP(D31,DB!A:G,7,0),"")</f>
        <v/>
      </c>
      <c r="K31" s="173"/>
      <c r="L31" s="174" t="str">
        <f>IFERROR(VLOOKUP(D31,DB!A:I,9,0),"")</f>
        <v/>
      </c>
    </row>
    <row r="32" spans="1:12" ht="31.5" customHeight="1">
      <c r="A32" s="169"/>
      <c r="B32" s="170" t="str">
        <f>IFERROR(VLOOKUP(D32,DB!A:K,11,0),"")</f>
        <v/>
      </c>
      <c r="C32" s="171"/>
      <c r="D32" s="170"/>
      <c r="E32" s="102"/>
      <c r="F32" s="172"/>
      <c r="G32" s="115">
        <f ca="1">IFERROR(NOW()-F32,"-")</f>
        <v>45963.583805092596</v>
      </c>
      <c r="H32" s="172"/>
      <c r="I32" s="170" t="str">
        <f>IFERROR(VLOOKUP(D32,DB!A:F,6,0),"")</f>
        <v/>
      </c>
      <c r="J32" s="170" t="str">
        <f>IFERROR(VLOOKUP(D32,DB!A:G,7,0),"")</f>
        <v/>
      </c>
      <c r="K32" s="173"/>
      <c r="L32" s="174" t="str">
        <f>IFERROR(VLOOKUP(D32,DB!A:I,9,0),"")</f>
        <v/>
      </c>
    </row>
    <row r="33" spans="1:12" ht="31.5" customHeight="1">
      <c r="A33" s="169"/>
      <c r="B33" s="170" t="str">
        <f>IFERROR(VLOOKUP(D33,DB!A:K,11,0),"")</f>
        <v/>
      </c>
      <c r="C33" s="171"/>
      <c r="D33" s="170"/>
      <c r="E33" s="102"/>
      <c r="F33" s="172"/>
      <c r="G33" s="115">
        <f ca="1">IFERROR(NOW()-F33,"-")</f>
        <v>45963.583805092596</v>
      </c>
      <c r="H33" s="172"/>
      <c r="I33" s="170" t="str">
        <f>IFERROR(VLOOKUP(D33,DB!A:F,6,0),"")</f>
        <v/>
      </c>
      <c r="J33" s="170" t="str">
        <f>IFERROR(VLOOKUP(D33,DB!A:G,7,0),"")</f>
        <v/>
      </c>
      <c r="K33" s="173"/>
      <c r="L33" s="174" t="str">
        <f>IFERROR(VLOOKUP(D33,DB!A:I,9,0),"")</f>
        <v/>
      </c>
    </row>
    <row r="34" spans="1:12" ht="31.5" customHeight="1">
      <c r="A34" s="169"/>
      <c r="B34" s="170" t="str">
        <f>IFERROR(VLOOKUP(D34,DB!A:K,11,0),"")</f>
        <v/>
      </c>
      <c r="C34" s="171"/>
      <c r="D34" s="170"/>
      <c r="E34" s="102"/>
      <c r="F34" s="172"/>
      <c r="G34" s="115">
        <f ca="1">IFERROR(NOW()-F34,"-")</f>
        <v>45963.583805092596</v>
      </c>
      <c r="H34" s="172"/>
      <c r="I34" s="170" t="str">
        <f>IFERROR(VLOOKUP(D34,DB!A:F,6,0),"")</f>
        <v/>
      </c>
      <c r="J34" s="170" t="str">
        <f>IFERROR(VLOOKUP(D34,DB!A:G,7,0),"")</f>
        <v/>
      </c>
      <c r="K34" s="173"/>
      <c r="L34" s="174" t="str">
        <f>IFERROR(VLOOKUP(D34,DB!A:I,9,0),"")</f>
        <v/>
      </c>
    </row>
    <row r="35" spans="1:12" ht="31.5" customHeight="1">
      <c r="A35" s="103"/>
      <c r="B35" s="102" t="str">
        <f>IFERROR(VLOOKUP(D35,DB!A:K,11,0),"")</f>
        <v/>
      </c>
      <c r="C35" s="104"/>
      <c r="D35" s="102"/>
      <c r="E35" s="105"/>
      <c r="F35" s="106"/>
      <c r="G35" s="76">
        <f ca="1">IFERROR(NOW()-F35,"-")</f>
        <v>45963.583805092596</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45963.583805092596</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45963.583805092596</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45963.583805092596</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45963.583805092596</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45963.583805092596</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45963.583805092596</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45963.583805092596</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45963.583805092596</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45963.583805092596</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45963.583805092596</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45963.583805092596</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45963.583805092596</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45963.583805092596</v>
      </c>
      <c r="H48" s="106"/>
      <c r="I48" s="102" t="str">
        <f>IFERROR(VLOOKUP(D48,DB!A:F,6,0),"")</f>
        <v/>
      </c>
      <c r="J48" s="101" t="str">
        <f>IFERROR(VLOOKUP(D48,DB!A:G,7,0),"")</f>
        <v/>
      </c>
      <c r="K48" s="107"/>
      <c r="L48" s="108" t="str">
        <f>IFERROR(VLOOKUP(D48,DB!A:I,9,0),"")</f>
        <v/>
      </c>
    </row>
    <row r="49" spans="1:12" ht="31.5" customHeight="1">
      <c r="A49" s="103"/>
      <c r="B49" s="102" t="str">
        <f>IFERROR(VLOOKUP(D49,DB!A:K,11,0),"")</f>
        <v/>
      </c>
      <c r="C49" s="104"/>
      <c r="D49" s="102"/>
      <c r="E49" s="105"/>
      <c r="F49" s="106"/>
      <c r="G49" s="76">
        <f ca="1">IFERROR(NOW()-F49,"-")</f>
        <v>45963.583805092596</v>
      </c>
      <c r="H49" s="106"/>
      <c r="I49" s="102" t="str">
        <f>IFERROR(VLOOKUP(D49,DB!A:F,6,0),"")</f>
        <v/>
      </c>
      <c r="J49" s="101" t="str">
        <f>IFERROR(VLOOKUP(D49,DB!A:G,7,0),"")</f>
        <v/>
      </c>
      <c r="K49" s="107"/>
      <c r="L49" s="108" t="str">
        <f>IFERROR(VLOOKUP(D49,DB!A:I,9,0),"")</f>
        <v/>
      </c>
    </row>
    <row r="50" spans="1:12" ht="31.5" customHeight="1">
      <c r="A50" s="103"/>
      <c r="B50" s="102" t="str">
        <f>IFERROR(VLOOKUP(D50,DB!A:K,11,0),"")</f>
        <v/>
      </c>
      <c r="C50" s="104"/>
      <c r="D50" s="102"/>
      <c r="E50" s="105"/>
      <c r="F50" s="106"/>
      <c r="G50" s="76">
        <f ca="1">IFERROR(NOW()-F50,"-")</f>
        <v>45963.583805092596</v>
      </c>
      <c r="H50" s="106"/>
      <c r="I50" s="102" t="str">
        <f>IFERROR(VLOOKUP(D50,DB!A:F,6,0),"")</f>
        <v/>
      </c>
      <c r="J50" s="101" t="str">
        <f>IFERROR(VLOOKUP(D50,DB!A:G,7,0),"")</f>
        <v/>
      </c>
      <c r="K50" s="107"/>
      <c r="L50" s="108" t="str">
        <f>IFERROR(VLOOKUP(D50,DB!A:I,9,0),"")</f>
        <v/>
      </c>
    </row>
    <row r="51" spans="1:12" ht="31.5" customHeight="1">
      <c r="A51" s="103"/>
      <c r="B51" s="102" t="str">
        <f>IFERROR(VLOOKUP(D51,DB!A:K,11,0),"")</f>
        <v/>
      </c>
      <c r="C51" s="104"/>
      <c r="D51" s="102"/>
      <c r="E51" s="105"/>
      <c r="F51" s="106"/>
      <c r="G51" s="76">
        <f ca="1">IFERROR(NOW()-F51,"-")</f>
        <v>45963.583805092596</v>
      </c>
      <c r="H51" s="106"/>
      <c r="I51" s="102" t="str">
        <f>IFERROR(VLOOKUP(D51,DB!A:F,6,0),"")</f>
        <v/>
      </c>
      <c r="J51" s="101" t="str">
        <f>IFERROR(VLOOKUP(D51,DB!A:G,7,0),"")</f>
        <v/>
      </c>
      <c r="K51" s="107"/>
      <c r="L51" s="108" t="str">
        <f>IFERROR(VLOOKUP(D51,DB!A:I,9,0),"")</f>
        <v/>
      </c>
    </row>
    <row r="52" spans="1:12" ht="31.5" customHeight="1">
      <c r="A52" s="103"/>
      <c r="B52" s="102" t="str">
        <f>IFERROR(VLOOKUP(D52,DB!A:K,11,0),"")</f>
        <v/>
      </c>
      <c r="C52" s="104"/>
      <c r="D52" s="102"/>
      <c r="E52" s="105"/>
      <c r="F52" s="106"/>
      <c r="G52" s="76">
        <f ca="1">IFERROR(NOW()-F52,"-")</f>
        <v>45963.583805092596</v>
      </c>
      <c r="H52" s="106"/>
      <c r="I52" s="102" t="str">
        <f>IFERROR(VLOOKUP(D52,DB!A:F,6,0),"")</f>
        <v/>
      </c>
      <c r="J52" s="101" t="str">
        <f>IFERROR(VLOOKUP(D52,DB!A:G,7,0),"")</f>
        <v/>
      </c>
      <c r="K52" s="107"/>
      <c r="L52" s="108" t="str">
        <f>IFERROR(VLOOKUP(D52,DB!A:I,9,0),"")</f>
        <v/>
      </c>
    </row>
    <row r="53" spans="1:12" ht="31.5" customHeight="1">
      <c r="A53" s="103"/>
      <c r="B53" s="102" t="str">
        <f>IFERROR(VLOOKUP(D53,DB!A:K,11,0),"")</f>
        <v/>
      </c>
      <c r="C53" s="104"/>
      <c r="D53" s="102"/>
      <c r="E53" s="105"/>
      <c r="F53" s="106"/>
      <c r="G53" s="76">
        <f ca="1">IFERROR(NOW()-F53,"-")</f>
        <v>45963.583805092596</v>
      </c>
      <c r="H53" s="106"/>
      <c r="I53" s="102" t="str">
        <f>IFERROR(VLOOKUP(D53,DB!A:F,6,0),"")</f>
        <v/>
      </c>
      <c r="J53" s="101" t="str">
        <f>IFERROR(VLOOKUP(D53,DB!A:G,7,0),"")</f>
        <v/>
      </c>
      <c r="K53" s="107"/>
      <c r="L53" s="108" t="str">
        <f>IFERROR(VLOOKUP(D53,DB!A:I,9,0),"")</f>
        <v/>
      </c>
    </row>
    <row r="54" spans="1:12" ht="31.5" customHeight="1">
      <c r="A54" s="103"/>
      <c r="B54" s="102" t="str">
        <f>IFERROR(VLOOKUP(D54,DB!A:K,11,0),"")</f>
        <v/>
      </c>
      <c r="C54" s="104"/>
      <c r="D54" s="102"/>
      <c r="E54" s="105"/>
      <c r="F54" s="106"/>
      <c r="G54" s="76">
        <f ca="1">IFERROR(NOW()-F54,"-")</f>
        <v>45963.583805092596</v>
      </c>
      <c r="H54" s="106"/>
      <c r="I54" s="102" t="str">
        <f>IFERROR(VLOOKUP(D54,DB!A:F,6,0),"")</f>
        <v/>
      </c>
      <c r="J54" s="101" t="str">
        <f>IFERROR(VLOOKUP(D54,DB!A:G,7,0),"")</f>
        <v/>
      </c>
      <c r="K54" s="107"/>
      <c r="L54" s="108" t="str">
        <f>IFERROR(VLOOKUP(D54,DB!A:I,9,0),"")</f>
        <v/>
      </c>
    </row>
  </sheetData>
  <dataValidations count="2">
    <dataValidation allowBlank="1" showInputMessage="1" showErrorMessage="1" sqref="E1" xr:uid="{380493DB-286A-4683-AF55-C78F04945A49}"/>
    <dataValidation type="list" allowBlank="1" showInputMessage="1" showErrorMessage="1" sqref="E2:E5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2025-11-02T11:00:59Z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