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360" documentId="120_S{2AC9BD13-BADA-5192-A53E-5A8FF88502F6}" xr6:coauthVersionLast="47" xr6:coauthVersionMax="47" xr10:uidLastSave="{E4BD70D2-EE11-4081-AC0A-D4EFD21FDF11}"/>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D8" i="3"/>
  <c r="B3" i="4"/>
  <c r="B4" i="4"/>
  <c r="B5" i="4"/>
  <c r="B6" i="4"/>
  <c r="B7" i="4"/>
  <c r="B8" i="4"/>
  <c r="L3"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30" i="5"/>
  <c r="L31" i="5"/>
  <c r="L32" i="5"/>
  <c r="L33" i="5"/>
  <c r="L34" i="5"/>
  <c r="L35" i="5"/>
  <c r="L36" i="5"/>
  <c r="L37" i="5"/>
  <c r="L38" i="5"/>
  <c r="L39" i="5"/>
  <c r="J6" i="5"/>
  <c r="J30" i="5"/>
  <c r="J31" i="5"/>
  <c r="J32" i="5"/>
  <c r="J33" i="5"/>
  <c r="J34" i="5"/>
  <c r="J35" i="5"/>
  <c r="J36" i="5"/>
  <c r="J37" i="5"/>
  <c r="J38" i="5"/>
  <c r="J39" i="5"/>
  <c r="I6" i="5"/>
  <c r="I30" i="5"/>
  <c r="I31" i="5"/>
  <c r="I32" i="5"/>
  <c r="I33" i="5"/>
  <c r="I34" i="5"/>
  <c r="I35" i="5"/>
  <c r="I36" i="5"/>
  <c r="I37" i="5"/>
  <c r="I38" i="5"/>
  <c r="I39" i="5"/>
  <c r="G6" i="5"/>
  <c r="G30" i="5"/>
  <c r="G31" i="5"/>
  <c r="G32" i="5"/>
  <c r="G33" i="5"/>
  <c r="G34" i="5"/>
  <c r="G35" i="5"/>
  <c r="G36" i="5"/>
  <c r="G37" i="5"/>
  <c r="G38" i="5"/>
  <c r="G39" i="5"/>
  <c r="B6" i="5"/>
  <c r="B30" i="5"/>
  <c r="B31" i="5"/>
  <c r="B32" i="5"/>
  <c r="B33" i="5"/>
  <c r="B34" i="5"/>
  <c r="B35" i="5"/>
  <c r="B36" i="5"/>
  <c r="B37" i="5"/>
  <c r="B38" i="5"/>
  <c r="B39"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3" i="1"/>
  <c r="G3" i="1"/>
  <c r="I3" i="1"/>
  <c r="J3" i="1"/>
  <c r="L3" i="1"/>
  <c r="B4" i="1"/>
  <c r="G4" i="1"/>
  <c r="I4" i="1"/>
  <c r="J4" i="1"/>
  <c r="L4" i="1"/>
  <c r="D3" i="3"/>
  <c r="D5" i="3"/>
  <c r="D6"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<sst xmlns="http://schemas.openxmlformats.org/spreadsheetml/2006/main" count="181596" uniqueCount="39212">
  <si>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</si>
  <si>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</si>
  <si>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</si>
  <si>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</si>
  <si>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</si>
  <si>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</si>
  <si>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</si>
  <si>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</si>
  <si>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</si>
  <si>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</si>
  <si>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</si>
  <si>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</si>
  <si>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</si>
  <si>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</si>
  <si>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</si>
  <si>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</si>
  <si>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</si>
  <si>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</si>
  <si>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</si>
  <si>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</si>
  <si>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</si>
  <si>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</si>
  <si>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</si>
  <si>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</si>
  <si>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</si>
  <si>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</si>
  <si>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</si>
  <si>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</si>
  <si>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</si>
  <si>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</si>
  <si>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</si>
  <si>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</si>
  <si>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</si>
  <si>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</si>
  <si>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</si>
  <si>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</si>
  <si>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</si>
  <si>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</si>
  <si>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</si>
  <si>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</si>
  <si>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</si>
  <si>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</si>
  <si>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</si>
  <si>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</si>
  <si>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</si>
  <si>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</si>
  <si>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</si>
  <si>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</si>
  <si>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</si>
  <si>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</si>
  <si>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</si>
  <si>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</si>
  <si>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</si>
  <si>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</si>
  <si>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</si>
  <si>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</si>
  <si>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</si>
  <si>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</si>
  <si>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</si>
  <si>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</si>
  <si>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</si>
  <si>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</si>
  <si>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</si>
  <si>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</si>
  <si>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</si>
  <si>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</si>
  <si>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</si>
  <si>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</si>
  <si>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</si>
  <si>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</si>
  <si>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</si>
  <si>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</si>
  <si>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</si>
  <si>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</si>
  <si>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</si>
  <si>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</si>
  <si>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</si>
  <si>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</si>
  <si>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</si>
  <si>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</si>
  <si>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</si>
  <si>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</si>
  <si>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</si>
  <si>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</si>
  <si>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</si>
  <si>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</si>
  <si>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</si>
  <si>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</si>
  <si>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</si>
  <si>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</si>
  <si>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</si>
  <si>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</si>
  <si>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</si>
  <si>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</si>
  <si>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</si>
  <si>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</si>
  <si>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</si>
  <si>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</si>
  <si>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</si>
  <si>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</si>
  <si>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</si>
  <si>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</si>
  <si>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</si>
  <si>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</si>
  <si>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</si>
  <si>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</si>
  <si>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</si>
  <si>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</si>
  <si>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</si>
  <si>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</si>
  <si>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</si>
  <si>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</si>
  <si>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</si>
  <si>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</si>
  <si>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</si>
  <si>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</si>
  <si>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</si>
  <si>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</si>
  <si>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</si>
  <si>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</si>
  <si>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</si>
  <si>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</si>
  <si>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</si>
  <si>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</si>
  <si>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</si>
  <si>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</si>
  <si>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</si>
  <si>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</si>
  <si>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</si>
  <si>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</si>
  <si>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</si>
  <si>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</si>
  <si>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</si>
  <si>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</si>
  <si>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</si>
  <si>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</si>
  <si>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</si>
  <si>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</si>
  <si>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</si>
  <si>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</si>
  <si>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</si>
  <si>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</si>
  <si>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</si>
  <si>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</si>
  <si>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</si>
  <si>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</si>
  <si>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</si>
  <si>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</si>
  <si>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</si>
  <si>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</si>
  <si>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</si>
  <si>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</si>
  <si>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</si>
  <si>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</si>
  <si>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</si>
  <si>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</si>
  <si>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</si>
  <si>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</si>
  <si>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</si>
  <si>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</si>
  <si>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</si>
  <si>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</si>
  <si>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</si>
  <si>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</si>
  <si>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</si>
  <si>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</si>
  <si>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</si>
  <si>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</si>
  <si>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</si>
  <si>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</si>
  <si>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</si>
  <si>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</si>
  <si>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</si>
  <si>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</si>
  <si>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</si>
  <si>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</si>
  <si>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</si>
  <si>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</si>
  <si>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</si>
  <si>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</si>
  <si>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</si>
  <si>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</si>
  <si>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</si>
  <si>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</si>
  <si>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</si>
  <si>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</si>
  <si>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</si>
  <si>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</si>
  <si>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</si>
  <si>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</si>
  <si>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</si>
  <si>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</si>
  <si>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</si>
  <si>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</si>
  <si>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</si>
  <si>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</si>
  <si>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</si>
  <si>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</si>
  <si>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</si>
  <si>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</si>
  <si>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</si>
  <si>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</si>
  <si>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</si>
  <si>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</si>
  <si>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</si>
  <si>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</si>
  <si>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</si>
  <si>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</si>
  <si>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</si>
  <si>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</si>
  <si>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</si>
  <si>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</si>
  <si>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</si>
  <si>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</si>
  <si>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</si>
  <si>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</si>
  <si>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</si>
  <si>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</si>
  <si>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</si>
  <si>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</si>
  <si>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</si>
  <si>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</si>
  <si>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</si>
  <si>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</si>
  <si>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</si>
  <si>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</si>
  <si>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</si>
  <si>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</si>
  <si>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</si>
  <si>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</si>
  <si>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</si>
  <si>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</si>
  <si>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</si>
  <si>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</si>
  <si>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</si>
  <si>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</si>
  <si>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</si>
  <si>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</si>
  <si>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</si>
  <si>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</si>
  <si>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</si>
  <si>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</si>
  <si>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</si>
  <si>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</si>
  <si>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</si>
  <si>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</si>
  <si>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</si>
  <si>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</si>
  <si>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</si>
  <si>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</si>
  <si>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</si>
  <si>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</si>
  <si>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</si>
  <si>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</si>
  <si>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</si>
  <si>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</si>
  <si>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</si>
  <si>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</si>
  <si>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</si>
  <si>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</si>
  <si>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</si>
  <si>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</si>
  <si>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</si>
  <si>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</si>
  <si>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</si>
  <si>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</si>
  <si>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</si>
  <si>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</si>
  <si>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</si>
  <si>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</si>
  <si>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</si>
  <si>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</si>
  <si>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</si>
  <si>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</si>
  <si>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</si>
  <si>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</si>
  <si>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</si>
  <si>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</si>
  <si>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</si>
  <si>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</si>
  <si>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</si>
  <si>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</si>
  <si>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</si>
  <si>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</si>
  <si>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</si>
  <si>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</si>
  <si>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</si>
  <si>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</si>
  <si>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</si>
  <si>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</si>
  <si>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</si>
  <si>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</si>
  <si>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</si>
  <si>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</si>
  <si>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</si>
  <si>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</si>
  <si>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</si>
  <si>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</si>
  <si>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</si>
  <si>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</si>
  <si>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</si>
  <si>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</si>
  <si>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</si>
  <si>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</si>
  <si>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</si>
  <si>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</si>
  <si>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</si>
  <si>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</si>
  <si>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</si>
  <si>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</si>
  <si>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</si>
  <si>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</si>
  <si>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</si>
  <si>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</si>
  <si>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</si>
  <si>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</si>
  <si>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</si>
  <si>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</si>
  <si>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</si>
  <si>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</si>
  <si>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</si>
  <si>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</si>
  <si>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</si>
  <si>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</si>
  <si>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</si>
  <si>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</si>
  <si>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</si>
  <si>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</si>
  <si>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</si>
  <si>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</si>
  <si>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</si>
  <si>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</si>
  <si>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</si>
  <si>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</si>
  <si>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</si>
  <si>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</si>
  <si>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</si>
  <si>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</si>
  <si>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</si>
  <si>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</si>
  <si>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</si>
  <si>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</si>
  <si>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</si>
  <si>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</si>
  <si>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</si>
  <si>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</si>
  <si>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</si>
  <si>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</si>
  <si>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</si>
  <si>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</si>
  <si>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</si>
  <si>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</si>
  <si>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</si>
  <si>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</si>
  <si>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</si>
  <si>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</si>
  <si>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</si>
  <si>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</si>
  <si>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</si>
  <si>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</si>
  <si>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</si>
  <si>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</si>
  <si>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</si>
  <si>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</si>
  <si>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</si>
  <si>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</si>
  <si>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</si>
  <si>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</si>
  <si>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</si>
  <si>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</si>
  <si>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</si>
  <si>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</si>
  <si>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</si>
  <si>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</si>
  <si>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</si>
  <si>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</si>
  <si>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</si>
  <si>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</si>
  <si>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</si>
  <si>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</si>
  <si>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</si>
  <si>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</si>
  <si>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</si>
  <si>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</si>
  <si>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</si>
  <si>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</si>
  <si>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</si>
  <si>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</si>
  <si>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</si>
  <si>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</si>
  <si>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</si>
  <si>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</si>
  <si>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</si>
  <si>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</si>
  <si>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</si>
  <si>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</si>
  <si>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</si>
  <si>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</si>
  <si>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</si>
  <si>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</si>
  <si>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</si>
  <si>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</si>
  <si>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</si>
  <si>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</si>
  <si>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</si>
  <si>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</si>
  <si>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</si>
  <si>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</si>
  <si>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</si>
  <si>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</si>
  <si>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</si>
  <si>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</si>
  <si>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</si>
  <si>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</si>
  <si>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</si>
  <si>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</si>
  <si>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</si>
  <si>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</si>
  <si>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</si>
  <si>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</si>
  <si>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</si>
  <si>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</si>
  <si>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</si>
  <si>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</si>
  <si>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</si>
  <si>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</si>
  <si>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</si>
  <si>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</si>
  <si>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</si>
  <si>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</si>
  <si>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</si>
  <si>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</si>
  <si>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</si>
  <si>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</si>
  <si>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</si>
  <si>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</si>
  <si>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</si>
  <si>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</si>
  <si>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</si>
  <si>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</si>
  <si>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</si>
  <si>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</si>
  <si>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</si>
  <si>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</si>
  <si>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</si>
  <si>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</si>
  <si>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</si>
  <si>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</si>
  <si>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</si>
  <si>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</si>
  <si>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</si>
  <si>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</si>
  <si>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</si>
  <si>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</si>
  <si>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</si>
  <si>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</si>
  <si>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</si>
  <si>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</si>
  <si>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</si>
  <si>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</si>
  <si>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</si>
  <si>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</si>
  <si>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</si>
  <si>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</si>
  <si>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</si>
  <si>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</si>
  <si>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</si>
  <si>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</si>
  <si>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</si>
  <si>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</si>
  <si>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</si>
  <si>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</si>
  <si>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</si>
  <si>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</si>
  <si>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</si>
  <si>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</si>
  <si>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</si>
  <si>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</si>
  <si>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</si>
  <si>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</si>
  <si>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</si>
  <si>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</si>
  <si>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</si>
  <si>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</si>
  <si>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</si>
  <si>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</si>
  <si>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</si>
  <si>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</si>
  <si>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</si>
  <si>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</si>
  <si>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</si>
  <si>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</si>
  <si>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</si>
  <si>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</si>
  <si>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</si>
  <si>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</si>
  <si>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</si>
  <si>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</si>
  <si>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</si>
  <si>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</si>
  <si>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</si>
  <si>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</si>
  <si>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</si>
  <si>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</si>
  <si>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</si>
  <si>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</si>
  <si>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</si>
  <si>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</si>
  <si>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</si>
  <si>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</si>
  <si>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</si>
  <si>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</si>
  <si>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</si>
  <si>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</si>
  <si>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</si>
  <si>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</si>
  <si>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</si>
  <si>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</si>
  <si>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</si>
  <si>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</si>
  <si>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</si>
  <si>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</si>
  <si>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</si>
  <si>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</si>
  <si>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</si>
  <si>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</si>
  <si>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</si>
  <si>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</si>
  <si>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</si>
  <si>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</si>
  <si>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</si>
  <si>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</si>
  <si>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</si>
  <si>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</si>
  <si>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</si>
  <si>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</si>
  <si>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</si>
  <si>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</si>
  <si>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</si>
  <si>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</si>
  <si>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</si>
  <si>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</si>
  <si>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</si>
  <si>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</si>
  <si>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</si>
  <si>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</si>
  <si>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</si>
  <si>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</si>
  <si>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</si>
  <si>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</si>
  <si>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</si>
  <si>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</si>
  <si>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</si>
  <si>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</si>
  <si>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</si>
  <si>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</si>
  <si>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</si>
  <si>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</si>
  <si>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</si>
  <si>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</si>
  <si>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</si>
  <si>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</si>
  <si>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</si>
  <si>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</si>
  <si>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</si>
  <si>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</si>
  <si>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</si>
  <si>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</si>
  <si>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</si>
  <si>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</si>
  <si>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</si>
  <si>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</si>
  <si>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</si>
  <si>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</si>
  <si>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</si>
  <si>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</si>
  <si>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</si>
  <si>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</si>
  <si>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</si>
  <si>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</si>
  <si>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</si>
  <si>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</si>
  <si>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</si>
  <si>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</si>
  <si>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</si>
  <si>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</si>
  <si>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</si>
  <si>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</si>
  <si>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</si>
  <si>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</si>
  <si>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</si>
  <si>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</si>
  <si>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</si>
  <si>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</si>
  <si>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</si>
  <si>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</si>
  <si>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</si>
  <si>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</si>
  <si>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</si>
  <si>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</si>
  <si>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</si>
  <si>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</si>
  <si>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</si>
  <si>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</si>
  <si>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</si>
  <si>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</si>
  <si>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</si>
  <si>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</si>
  <si>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</si>
  <si>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</si>
  <si>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</si>
  <si>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</si>
  <si>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</si>
  <si>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</si>
  <si>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</si>
  <si>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</si>
  <si>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</si>
  <si>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</si>
  <si>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</si>
  <si>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</si>
  <si>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</si>
  <si>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</si>
  <si>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</si>
  <si>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</si>
  <si>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</si>
  <si>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</si>
  <si>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</si>
  <si>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</si>
  <si>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</si>
  <si>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</si>
  <si>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</si>
  <si>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</si>
  <si>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</si>
  <si>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</si>
  <si>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</si>
  <si>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</si>
  <si>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</si>
  <si>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</si>
  <si>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</si>
  <si>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</si>
  <si>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</si>
  <si>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</si>
  <si>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</si>
  <si>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</si>
  <si>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</si>
  <si>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</si>
  <si>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</si>
  <si>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</si>
  <si>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</si>
  <si>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</si>
  <si>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</si>
  <si>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</si>
  <si>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</si>
  <si>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</si>
  <si>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</si>
  <si>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</si>
  <si>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</si>
  <si>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</si>
  <si>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</si>
  <si>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</si>
  <si>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</si>
  <si>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</si>
  <si>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</si>
  <si>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</si>
  <si>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</si>
  <si>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</si>
  <si>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</si>
  <si>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</si>
  <si>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</si>
  <si>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</si>
  <si>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</si>
  <si>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</si>
  <si>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</si>
  <si>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</si>
  <si>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</si>
  <si>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</si>
  <si>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</si>
  <si>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</si>
  <si>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</si>
  <si>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</si>
  <si>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</si>
  <si>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</si>
  <si>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</si>
  <si>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</si>
  <si>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</si>
  <si>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</si>
  <si>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</si>
  <si>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</si>
  <si>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</si>
  <si>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</si>
  <si>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</si>
  <si>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</si>
  <si>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</si>
  <si>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</si>
  <si>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</si>
  <si>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</si>
  <si>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</si>
  <si>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</si>
  <si>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</si>
  <si>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</si>
  <si>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</si>
  <si>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</si>
  <si>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</si>
  <si>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</si>
  <si>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</si>
  <si>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</si>
  <si>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</si>
  <si>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</si>
  <si>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</si>
  <si>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</si>
  <si>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</si>
  <si>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</si>
  <si>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</si>
  <si>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</si>
  <si>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</si>
  <si>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</si>
  <si>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</si>
  <si>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</si>
  <si>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</si>
  <si>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</si>
  <si>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</si>
  <si>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</si>
  <si>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</si>
  <si>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</si>
  <si>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</si>
  <si>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</si>
  <si>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</si>
  <si>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</si>
  <si>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</si>
  <si>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</si>
  <si>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</si>
  <si>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</si>
  <si>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</si>
  <si>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</si>
  <si>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</si>
  <si>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</si>
  <si>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</si>
  <si>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</si>
  <si>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</si>
  <si>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</si>
  <si>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</si>
  <si>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</si>
  <si>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</si>
  <si>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</si>
  <si>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</si>
  <si>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</si>
  <si>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</si>
  <si>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</si>
  <si>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</si>
  <si>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</si>
  <si>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</si>
  <si>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</si>
  <si>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</si>
  <si>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</si>
  <si>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</si>
  <si>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</si>
  <si>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</si>
  <si>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</si>
  <si>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</si>
  <si>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</si>
  <si>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</si>
  <si>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</si>
  <si>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</si>
  <si>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</si>
  <si>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</si>
  <si>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</si>
  <si>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</si>
  <si>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</si>
  <si>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</si>
  <si>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</si>
  <si>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</si>
  <si>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</si>
  <si>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</si>
  <si>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</si>
  <si>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</si>
  <si>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</si>
  <si>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</si>
  <si>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</si>
  <si>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</si>
  <si>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</si>
  <si>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</si>
  <si>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</si>
  <si>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</si>
  <si>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</si>
  <si>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</si>
  <si>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</si>
  <si>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</si>
  <si>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</si>
  <si>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</si>
  <si>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</si>
  <si>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</si>
  <si>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</si>
  <si>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</si>
  <si>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</si>
  <si>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</si>
  <si>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</si>
  <si>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</si>
  <si>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</si>
  <si>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</si>
  <si>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</si>
  <si>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</si>
  <si>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</si>
  <si>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</si>
  <si>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</si>
  <si>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</si>
  <si>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</si>
  <si>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</si>
  <si>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</si>
  <si>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</si>
  <si>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</si>
  <si>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</si>
  <si>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</si>
  <si>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</si>
  <si>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</si>
  <si>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</si>
  <si>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</si>
  <si>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</si>
  <si>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</si>
  <si>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</si>
  <si>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</si>
  <si>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</si>
  <si>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</si>
  <si>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</si>
  <si>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</si>
  <si>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</si>
  <si>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</si>
  <si>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</si>
  <si>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</si>
  <si>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</si>
  <si>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</si>
  <si>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</si>
  <si>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</si>
  <si>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</si>
  <si>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</si>
  <si>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</si>
  <si>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</si>
  <si>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</si>
  <si>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</si>
  <si>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</si>
  <si>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</si>
  <si>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</si>
  <si>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</si>
  <si>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</si>
  <si>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</si>
  <si>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</si>
  <si>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</si>
  <si>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</si>
  <si>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</si>
  <si>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</si>
  <si>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</si>
  <si>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</si>
  <si>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</si>
  <si>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</si>
  <si>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</si>
  <si>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</si>
  <si>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</si>
  <si>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</si>
  <si>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</si>
  <si>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</si>
  <si>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</si>
  <si>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</si>
  <si>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</si>
  <si>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</si>
  <si>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</si>
  <si>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</si>
  <si>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</si>
  <si>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</si>
  <si>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</si>
  <si>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</si>
  <si>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</si>
  <si>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</si>
  <si>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</si>
  <si>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</si>
  <si>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</si>
  <si>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</si>
  <si>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</si>
  <si>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</si>
  <si>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</si>
  <si>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</si>
  <si>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</si>
  <si>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</si>
  <si>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</si>
  <si>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</si>
  <si>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</si>
  <si>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</si>
  <si>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</si>
  <si>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</si>
  <si>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</si>
  <si>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</si>
  <si>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</si>
  <si>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</si>
  <si>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</si>
  <si>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</si>
  <si>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</si>
  <si>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</si>
  <si>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</si>
  <si>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</si>
  <si>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</si>
  <si>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</si>
  <si>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</si>
  <si>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</si>
  <si>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</si>
  <si>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</si>
  <si>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</si>
  <si>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</si>
  <si>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</si>
  <si>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</si>
  <si>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</si>
  <si>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</si>
  <si>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</si>
  <si>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</si>
  <si>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</si>
  <si>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</si>
  <si>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</si>
  <si>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</si>
  <si>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</si>
  <si>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</si>
  <si>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</si>
  <si>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</si>
  <si>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</si>
  <si>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</si>
  <si>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</si>
  <si>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</si>
  <si>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</si>
  <si>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</si>
  <si>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</si>
  <si>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</si>
  <si>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</si>
  <si>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</si>
  <si>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</si>
  <si>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</si>
  <si>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</si>
  <si>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</si>
  <si>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</si>
  <si>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</si>
  <si>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</si>
  <si>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</si>
  <si>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</si>
  <si>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</si>
  <si>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</si>
  <si>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</si>
  <si>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</si>
  <si>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</si>
  <si>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</si>
  <si>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</si>
  <si>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</si>
  <si>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</si>
  <si>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</si>
  <si>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</si>
  <si>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</si>
  <si>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</si>
  <si>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</si>
  <si>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</si>
  <si>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</si>
  <si>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</si>
  <si>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</si>
  <si>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</si>
  <si>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</si>
  <si>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</si>
  <si>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</si>
  <si>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</si>
  <si>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</si>
  <si>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</si>
  <si>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</si>
  <si>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</si>
  <si>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</si>
  <si>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</si>
  <si>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</si>
  <si>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</si>
  <si>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</si>
  <si>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</si>
  <si>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</si>
  <si>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</si>
  <si>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</si>
  <si>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</si>
  <si>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</si>
  <si>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</si>
  <si>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</si>
  <si>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</si>
  <si>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</si>
  <si>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</si>
  <si>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</si>
  <si>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</si>
  <si>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</si>
  <si>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</si>
  <si>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</si>
  <si>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</si>
  <si>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</si>
  <si>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</si>
  <si>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</si>
  <si>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</si>
  <si>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</si>
  <si>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</si>
  <si>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</si>
  <si>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</si>
  <si>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</si>
  <si>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</si>
  <si>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</si>
  <si>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</si>
  <si>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</si>
  <si>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</si>
  <si>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</si>
  <si>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</si>
  <si>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</si>
  <si>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</si>
  <si>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</si>
  <si>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</si>
  <si>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</si>
  <si>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</si>
  <si>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</si>
  <si>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</si>
  <si>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</si>
  <si>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</si>
  <si>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</si>
  <si>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</si>
  <si>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</si>
  <si>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</si>
  <si>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</si>
  <si>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</si>
  <si>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</si>
  <si>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</si>
  <si>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</si>
  <si>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</si>
  <si>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</si>
  <si>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</si>
  <si>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</si>
  <si>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</si>
  <si>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</si>
  <si>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</si>
  <si>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</si>
  <si>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</si>
  <si>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</si>
  <si>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</si>
  <si>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</si>
  <si>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</si>
  <si>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</si>
  <si>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</si>
  <si>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</si>
  <si>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</si>
  <si>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</si>
  <si>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</si>
  <si>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</si>
  <si>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</si>
  <si>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</si>
  <si>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</si>
  <si>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</si>
  <si>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</si>
  <si>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</si>
  <si>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</si>
  <si>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</si>
  <si>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</si>
  <si>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</si>
  <si>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</si>
  <si>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</si>
  <si>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</si>
  <si>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</si>
  <si>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</si>
  <si>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</si>
  <si>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</si>
  <si>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</si>
  <si>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</si>
  <si>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</si>
  <si>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</si>
  <si>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</si>
  <si>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</si>
  <si>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</si>
  <si>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</si>
  <si>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</si>
  <si>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</si>
  <si>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</si>
  <si>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</si>
  <si>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</si>
  <si>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</si>
  <si>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</si>
  <si>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</si>
  <si>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</si>
  <si>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</si>
  <si>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</si>
  <si>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</si>
  <si>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</si>
  <si>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</si>
  <si>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</si>
  <si>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</si>
  <si>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</si>
  <si>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</si>
  <si>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</si>
  <si>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</si>
  <si>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</si>
  <si>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</si>
  <si>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</si>
  <si>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</si>
  <si>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</si>
  <si>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</si>
  <si>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</si>
  <si>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</si>
  <si>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</si>
  <si>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</si>
  <si>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</si>
  <si>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</si>
  <si>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</si>
  <si>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</si>
  <si>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</si>
  <si>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</si>
  <si>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</si>
  <si>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</si>
  <si>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</si>
  <si>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</si>
  <si>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</si>
  <si>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</si>
  <si>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</si>
  <si>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</si>
  <si>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</si>
  <si>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</si>
  <si>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</si>
  <si>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</si>
  <si>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</si>
  <si>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</si>
  <si>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</si>
  <si>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</si>
  <si>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</si>
  <si>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</si>
  <si>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</si>
  <si>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</si>
  <si>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</si>
  <si>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</si>
  <si>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</si>
  <si>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</si>
  <si>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</si>
  <si>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</si>
  <si>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</si>
  <si>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</si>
  <si>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</si>
  <si>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</si>
  <si>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</si>
  <si>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</si>
  <si>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</si>
  <si>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</si>
  <si>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</si>
  <si>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</si>
  <si>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</si>
  <si>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</si>
  <si>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</si>
  <si>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</si>
  <si>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</si>
  <si>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</si>
  <si>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</si>
  <si>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</si>
  <si>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</si>
  <si>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</si>
  <si>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</si>
  <si>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</si>
  <si>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</si>
  <si>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</si>
  <si>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</si>
  <si>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</si>
  <si>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</si>
  <si>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</si>
  <si>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</si>
  <si>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</si>
  <si>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</si>
  <si>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</si>
  <si>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</si>
  <si>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</si>
  <si>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</si>
  <si>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</si>
  <si>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</si>
  <si>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</si>
  <si>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</si>
  <si>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</si>
  <si>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</si>
  <si>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</si>
  <si>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</si>
  <si>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</si>
  <si>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</si>
  <si>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</si>
  <si>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</si>
  <si>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</si>
  <si>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</si>
  <si>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</si>
  <si>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</si>
  <si>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</si>
  <si>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</si>
  <si>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</si>
  <si>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</si>
  <si>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</si>
  <si>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</si>
  <si>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</si>
  <si>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</si>
  <si>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</si>
  <si>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</si>
  <si>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</si>
  <si>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</si>
  <si>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</si>
  <si>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</si>
  <si>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</si>
  <si>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</si>
  <si>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</si>
  <si>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</si>
  <si>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</si>
  <si>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</si>
  <si>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</si>
  <si>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</si>
  <si>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</si>
  <si>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</si>
  <si>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</si>
  <si>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</si>
  <si>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</si>
  <si>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</si>
  <si>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</si>
  <si>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</si>
  <si>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</si>
  <si>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</si>
  <si>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</si>
  <si>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</si>
  <si>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</si>
  <si>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</si>
  <si>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</si>
  <si>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</si>
  <si>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</si>
  <si>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</si>
  <si>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</si>
  <si>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</si>
  <si>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</si>
  <si>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</si>
  <si>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</si>
  <si>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</si>
  <si>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</si>
  <si>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</si>
  <si>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</si>
  <si>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</si>
  <si>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</si>
  <si>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</si>
  <si>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</si>
  <si>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</si>
  <si>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</si>
  <si>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</si>
  <si>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</si>
  <si>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</si>
  <si>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</si>
  <si>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</si>
  <si>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</si>
  <si>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</si>
  <si>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</si>
  <si>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</si>
  <si>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</si>
  <si>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</si>
  <si>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</si>
  <si>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</si>
  <si>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</si>
  <si>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</si>
  <si>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</si>
  <si>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</si>
  <si>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</si>
  <si>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</si>
  <si>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</si>
  <si>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</si>
  <si>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</si>
  <si>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</si>
  <si>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</si>
  <si>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</si>
  <si>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</si>
  <si>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</si>
  <si>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</si>
  <si>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</si>
  <si>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</si>
  <si>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</si>
  <si>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</si>
  <si>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</si>
  <si>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</si>
  <si>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</si>
  <si>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</si>
  <si>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</si>
  <si>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</si>
  <si>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</si>
  <si>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</si>
  <si>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</si>
  <si>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</si>
  <si>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</si>
  <si>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</si>
  <si>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</si>
  <si>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</si>
  <si>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</si>
  <si>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</si>
  <si>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</si>
  <si>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</si>
  <si>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</si>
  <si>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</si>
  <si>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</si>
  <si>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</si>
  <si>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</si>
  <si>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</si>
  <si>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</si>
  <si>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</si>
  <si>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</si>
  <si>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</si>
  <si>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</si>
  <si>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</si>
  <si>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</si>
  <si>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</si>
  <si>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</si>
  <si>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</si>
  <si>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</si>
  <si>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</si>
  <si>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</si>
  <si>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</si>
  <si>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</si>
  <si>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</si>
  <si>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</si>
  <si>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</si>
  <si>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</si>
  <si>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</si>
  <si>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</si>
  <si>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</si>
  <si>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</si>
  <si>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</si>
  <si>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</si>
  <si>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</si>
  <si>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</si>
  <si>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</si>
  <si>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</si>
  <si>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</si>
  <si>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</si>
  <si>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</si>
  <si>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</si>
  <si>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</si>
  <si>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</si>
  <si>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</si>
  <si>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</si>
  <si>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</si>
  <si>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</si>
  <si>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</si>
  <si>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</si>
  <si>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</si>
  <si>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</si>
  <si>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</si>
  <si>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</si>
  <si>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</si>
  <si>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</si>
  <si>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</si>
  <si>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</si>
  <si>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</si>
  <si>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</si>
  <si>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</si>
  <si>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</si>
  <si>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</si>
  <si>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</si>
  <si>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</si>
  <si>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</si>
  <si>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</si>
  <si>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</si>
  <si>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</si>
  <si>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</si>
  <si>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</si>
  <si>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</si>
  <si>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</si>
  <si>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</si>
  <si>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</si>
  <si>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</si>
  <si>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</si>
  <si>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</si>
  <si>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</si>
  <si>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</si>
  <si>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</si>
  <si>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</si>
  <si>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</si>
  <si>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</si>
  <si>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</si>
  <si>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</si>
  <si>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</si>
  <si>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</si>
  <si>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</si>
  <si>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</si>
  <si>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</si>
  <si>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</si>
  <si>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</si>
  <si>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</si>
  <si>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</si>
  <si>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</si>
  <si>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</si>
  <si>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</si>
  <si>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</si>
  <si>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</si>
  <si>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</si>
  <si>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</si>
  <si>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</si>
  <si>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</si>
  <si>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</si>
  <si>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</si>
  <si>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</si>
  <si>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</si>
  <si>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</si>
  <si>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</si>
  <si>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</si>
  <si>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</si>
  <si>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</si>
  <si>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</si>
  <si>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</si>
  <si>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</si>
  <si>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</si>
  <si>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</si>
  <si>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</si>
  <si>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</si>
  <si>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</si>
  <si>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</si>
  <si>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</si>
  <si>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</si>
  <si>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</si>
  <si>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</si>
  <si>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</si>
  <si>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</si>
  <si>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</si>
  <si>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</si>
  <si>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</si>
  <si>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</si>
  <si>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</si>
  <si>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</si>
  <si>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</si>
  <si>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</si>
  <si>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</si>
  <si>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</si>
  <si>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</si>
  <si>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</si>
  <si>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</si>
  <si>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</si>
  <si>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</si>
  <si>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</si>
  <si>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</si>
  <si>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</si>
  <si>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</si>
  <si>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</si>
  <si>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</si>
  <si>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</si>
  <si>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</si>
  <si>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</si>
  <si>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</si>
  <si>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</si>
  <si>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</si>
  <si>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</si>
  <si>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</si>
  <si>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</si>
  <si>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</si>
  <si>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</si>
  <si>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</si>
  <si>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</si>
  <si>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</si>
  <si>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</si>
  <si>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</si>
  <si>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</si>
  <si>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</si>
  <si>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</si>
  <si>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</si>
  <si>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</si>
  <si>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</si>
  <si>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</si>
  <si>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</si>
  <si>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</si>
  <si>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</si>
  <si>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</si>
  <si>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</si>
  <si>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</si>
  <si>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</si>
  <si>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</si>
  <si>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</si>
  <si>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</si>
  <si>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</si>
  <si>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</si>
  <si>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</si>
  <si>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</si>
  <si>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</si>
  <si>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</si>
  <si>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</si>
  <si>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</si>
  <si>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</si>
  <si>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</si>
  <si>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</si>
  <si>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</si>
  <si>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</si>
  <si>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</si>
  <si>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</si>
  <si>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</si>
  <si>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</si>
  <si>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</si>
  <si>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</si>
  <si>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</si>
  <si>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</si>
  <si>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</si>
  <si>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</si>
  <si>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</si>
  <si>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</si>
  <si>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</si>
  <si>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</si>
  <si>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</si>
  <si>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</si>
  <si>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</si>
  <si>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</si>
  <si>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</si>
  <si>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</si>
  <si>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</si>
  <si>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</si>
  <si>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</si>
  <si>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</si>
  <si>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</si>
  <si>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</si>
  <si>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</si>
  <si>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</si>
  <si>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</si>
  <si>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</si>
  <si>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</si>
  <si>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</si>
  <si>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</si>
  <si>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</si>
  <si>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</si>
  <si>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</si>
  <si>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</si>
  <si>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</si>
  <si>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</si>
  <si>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</si>
  <si>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</si>
  <si>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</si>
  <si>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</si>
  <si>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</si>
  <si>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</si>
  <si>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</si>
  <si>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</si>
  <si>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</si>
  <si>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</si>
  <si>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</si>
  <si>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</si>
  <si>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</si>
  <si>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</si>
  <si>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</si>
  <si>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</si>
  <si>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</si>
  <si>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</si>
  <si>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</si>
  <si>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</si>
  <si>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</si>
  <si>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</si>
  <si>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</si>
  <si>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</si>
  <si>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</si>
  <si>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</si>
  <si>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</si>
  <si>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</si>
  <si>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</si>
  <si>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</si>
  <si>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</si>
  <si>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</si>
  <si>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</si>
  <si>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</si>
  <si>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</si>
  <si>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</si>
  <si>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</si>
  <si>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</si>
  <si>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</si>
  <si>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</si>
  <si>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</si>
  <si>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</si>
  <si>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</si>
  <si>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</si>
  <si>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</si>
  <si>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</si>
  <si>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</si>
  <si>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</si>
  <si>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</si>
  <si>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</si>
  <si>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</si>
  <si>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</si>
  <si>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</si>
  <si>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</si>
  <si>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</si>
  <si>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</si>
  <si>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</si>
  <si>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</si>
  <si>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</si>
  <si>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</si>
  <si>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</si>
  <si>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</si>
  <si>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</si>
  <si>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</si>
  <si>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</si>
  <si>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</si>
  <si>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</si>
  <si>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</si>
  <si>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</si>
  <si>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</si>
  <si>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</si>
  <si>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</si>
  <si>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</si>
  <si>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</si>
  <si>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</si>
  <si>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</si>
  <si>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</si>
  <si>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</si>
  <si>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</si>
  <si>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</si>
  <si>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</si>
  <si>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</si>
  <si>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</si>
  <si>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</si>
  <si>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</si>
  <si>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</si>
  <si>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</si>
  <si>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</si>
  <si>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</si>
  <si>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</si>
  <si>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</si>
  <si>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</si>
  <si>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</si>
  <si>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</si>
  <si>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</si>
  <si>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</si>
  <si>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</si>
  <si>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</si>
  <si>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</si>
  <si>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</si>
  <si>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</si>
  <si>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</si>
  <si>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</si>
  <si>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</si>
  <si>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</si>
  <si>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</si>
  <si>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</si>
  <si>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</si>
  <si>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</si>
  <si>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</si>
  <si>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</si>
  <si>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</si>
  <si>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</si>
  <si>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</si>
  <si>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</si>
  <si>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</si>
  <si>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</si>
  <si>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</si>
  <si>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</si>
  <si>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</si>
  <si>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</si>
  <si>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</si>
  <si>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</si>
  <si>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</si>
  <si>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</si>
  <si>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</si>
  <si>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</si>
  <si>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</si>
  <si>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</si>
  <si>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</si>
  <si>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</si>
  <si>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</si>
  <si>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</si>
  <si>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</si>
  <si>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</si>
  <si>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</si>
  <si>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</si>
  <si>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</si>
  <si>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</si>
  <si>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</si>
  <si>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</si>
  <si>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</si>
  <si>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</si>
  <si>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</si>
  <si>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</si>
  <si>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</si>
  <si>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</si>
  <si>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</si>
  <si>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</si>
  <si>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</si>
  <si>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</si>
  <si>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</si>
  <si>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</si>
  <si>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</si>
  <si>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</si>
  <si>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</si>
  <si>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</si>
  <si>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</si>
  <si>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</si>
  <si>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</si>
  <si>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</si>
  <si>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</si>
  <si>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</si>
  <si>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</si>
  <si>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</si>
  <si>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</si>
  <si>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</si>
  <si>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</si>
  <si>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</si>
  <si>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</si>
  <si>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</si>
  <si>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</si>
  <si>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</si>
  <si>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</si>
  <si>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</si>
  <si>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</si>
  <si>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</si>
  <si>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</si>
  <si>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</si>
  <si>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</si>
  <si>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</si>
  <si>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</si>
  <si>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</si>
  <si>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</si>
  <si>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</si>
  <si>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</si>
  <si>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</si>
  <si>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</si>
  <si>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</si>
  <si>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</si>
  <si>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</si>
  <si>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</si>
  <si>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</si>
  <si>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</si>
  <si>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</si>
  <si>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</si>
  <si>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</si>
  <si>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</si>
  <si>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</si>
  <si>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</si>
  <si>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</si>
  <si>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</si>
  <si>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</si>
  <si>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</si>
  <si>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</si>
  <si>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</si>
  <si>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</si>
  <si>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</si>
  <si>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</si>
  <si>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</si>
  <si>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</si>
  <si>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</si>
  <si>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</si>
  <si>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</si>
  <si>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</si>
  <si>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</si>
  <si>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</si>
  <si>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</si>
  <si>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</si>
  <si>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</si>
  <si>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</si>
  <si>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</si>
  <si>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</si>
  <si>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</si>
  <si>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</si>
  <si>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</si>
  <si>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</si>
  <si>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</si>
  <si>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</si>
  <si>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</si>
  <si>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</si>
  <si>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</si>
  <si>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</si>
  <si>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</si>
  <si>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</si>
  <si>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</si>
  <si>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</si>
  <si>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</si>
  <si>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</si>
  <si>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</si>
  <si>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</si>
  <si>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</si>
  <si>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</si>
  <si>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</si>
  <si>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</si>
  <si>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</si>
  <si>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</si>
  <si>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</si>
  <si>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</si>
  <si>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</si>
  <si>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</si>
  <si>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</si>
  <si>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</si>
  <si>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</si>
  <si>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</si>
  <si>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</si>
  <si>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</si>
  <si>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</si>
  <si>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</si>
  <si>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</si>
  <si>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</si>
  <si>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</si>
  <si>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</si>
  <si>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</si>
  <si>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</si>
  <si>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</si>
  <si>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</si>
  <si>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</si>
  <si>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</si>
  <si>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</si>
  <si>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</si>
  <si>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</si>
  <si>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</si>
  <si>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</si>
  <si>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</si>
  <si>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</si>
  <si>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</si>
  <si>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</si>
  <si>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</si>
  <si>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</si>
  <si>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</si>
  <si>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</si>
  <si>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</si>
  <si>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</si>
  <si>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</si>
  <si>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</si>
  <si>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</si>
  <si>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</si>
  <si>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</si>
  <si>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</si>
  <si>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</si>
  <si>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</si>
  <si>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</si>
  <si>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</si>
  <si>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</si>
  <si>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</si>
  <si>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</si>
  <si>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</si>
  <si>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</si>
  <si>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</si>
  <si>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</si>
  <si>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</si>
  <si>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</si>
  <si>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</si>
  <si>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</si>
  <si>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</si>
  <si>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</si>
  <si>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</si>
  <si>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</si>
  <si>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</si>
  <si>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</si>
  <si>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</si>
  <si>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</si>
  <si>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</si>
  <si>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</si>
  <si>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</si>
  <si>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</si>
  <si>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</si>
  <si>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</si>
  <si>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</si>
  <si>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</si>
  <si>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</si>
  <si>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</si>
  <si>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</si>
  <si>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</si>
  <si>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</si>
  <si>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</si>
  <si>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</si>
  <si>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</si>
  <si>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</si>
  <si>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</si>
  <si>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</si>
  <si>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</si>
  <si>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</si>
  <si>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</si>
  <si>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</si>
  <si>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</si>
  <si>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</si>
  <si>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</si>
  <si>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</si>
  <si>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</si>
  <si>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</si>
  <si>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</si>
  <si>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</si>
  <si>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</si>
  <si>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</si>
  <si>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</si>
  <si>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</si>
  <si>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</si>
  <si>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</si>
  <si>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</si>
  <si>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</si>
  <si>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</si>
  <si>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</si>
  <si>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</si>
  <si>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</si>
  <si>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</si>
  <si>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</si>
  <si>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</si>
  <si>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</si>
  <si>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</si>
  <si>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</si>
  <si>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</si>
  <si>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</si>
  <si>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</si>
  <si>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</si>
  <si>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</si>
  <si>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</si>
  <si>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</si>
  <si>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</si>
  <si>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</si>
  <si>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</si>
  <si>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</si>
  <si>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</si>
  <si>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</si>
  <si>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</si>
  <si>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</si>
  <si>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</si>
  <si>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</si>
  <si>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</si>
  <si>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</si>
  <si>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</si>
  <si>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</si>
  <si>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</si>
  <si>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</si>
  <si>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</si>
  <si>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</si>
  <si>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</si>
  <si>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</si>
  <si>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</si>
  <si>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</si>
  <si>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</si>
  <si>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</si>
  <si>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</si>
  <si>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</si>
  <si>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</si>
  <si>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</si>
  <si>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</si>
  <si>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</si>
  <si>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</si>
  <si>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</si>
  <si>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</si>
  <si>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</si>
  <si>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</si>
  <si>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</si>
  <si>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</si>
  <si>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</si>
  <si>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</si>
  <si>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</si>
  <si>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</si>
  <si>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</si>
  <si>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</si>
  <si>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</si>
  <si>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</si>
  <si>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</si>
  <si>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</si>
  <si>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</si>
  <si>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</si>
  <si>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</si>
  <si>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</si>
  <si>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</si>
  <si>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</si>
  <si>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</si>
  <si>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</si>
  <si>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</si>
  <si>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</si>
  <si>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</si>
  <si>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</si>
  <si>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</si>
  <si>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</si>
  <si>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</si>
  <si>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</si>
  <si>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</si>
  <si>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</si>
  <si>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</si>
  <si>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</si>
  <si>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</si>
  <si>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</si>
  <si>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</si>
  <si>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</si>
  <si>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</si>
  <si>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</si>
  <si>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</si>
  <si>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</si>
  <si>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</si>
  <si>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</si>
  <si>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</si>
  <si>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</si>
  <si>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</si>
  <si>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</si>
  <si>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</si>
  <si>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</si>
  <si>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</si>
  <si>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</si>
  <si>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</si>
  <si>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</si>
  <si>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</si>
  <si>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</si>
  <si>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</si>
  <si>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</si>
  <si>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</si>
  <si>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</si>
  <si>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</si>
  <si>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</si>
  <si>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</si>
  <si>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</si>
  <si>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</si>
  <si>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</si>
  <si>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</si>
  <si>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</si>
  <si>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</si>
  <si>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</si>
  <si>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</si>
  <si>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</si>
  <si>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</si>
  <si>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</si>
  <si>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</si>
  <si>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</si>
  <si>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</si>
  <si>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</si>
  <si>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</si>
  <si>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</si>
  <si>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</si>
  <si>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</si>
  <si>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</si>
  <si>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</si>
  <si>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</si>
  <si>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</si>
  <si>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</si>
  <si>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</si>
  <si>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</si>
  <si>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</si>
  <si>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</si>
  <si>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</si>
  <si>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</si>
  <si>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</si>
  <si>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</si>
  <si>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</si>
  <si>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</si>
  <si>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</si>
  <si>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</si>
  <si>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</si>
  <si>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</si>
  <si>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</si>
  <si>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</si>
  <si>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</si>
  <si>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</si>
  <si>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</si>
  <si>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</si>
  <si>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</si>
  <si>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</si>
  <si>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</si>
  <si>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</si>
  <si>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</si>
  <si>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</si>
  <si>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</si>
  <si>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</si>
  <si>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</si>
  <si>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</si>
  <si>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</si>
  <si>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</si>
  <si>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</si>
  <si>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</si>
  <si>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</si>
  <si>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</si>
  <si>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</si>
  <si>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</si>
  <si>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</si>
  <si>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</si>
  <si>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</si>
  <si>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</si>
  <si>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</si>
  <si>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</si>
  <si>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</si>
  <si>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</si>
  <si>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</si>
  <si>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</si>
  <si>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</si>
  <si>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</si>
  <si>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</si>
  <si>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</si>
  <si>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</si>
  <si>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</si>
  <si>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</si>
  <si>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</si>
  <si>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</si>
  <si>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</si>
  <si>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</si>
  <si>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</si>
  <si>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</si>
  <si>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</si>
  <si>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</si>
  <si>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</si>
  <si>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</si>
  <si>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</si>
  <si>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</si>
  <si>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</si>
  <si>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</si>
  <si>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</si>
  <si>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</si>
  <si>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</si>
  <si>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</si>
  <si>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</si>
  <si>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</si>
  <si>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</si>
  <si>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</si>
  <si>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</si>
  <si>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</si>
  <si>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</si>
  <si>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</si>
  <si>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</si>
  <si>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</si>
  <si>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</si>
  <si>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</si>
  <si>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</si>
  <si>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</si>
  <si>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</si>
  <si>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</si>
  <si>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</si>
  <si>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</si>
  <si>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</si>
  <si>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</si>
  <si>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</si>
  <si>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</si>
  <si>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</si>
  <si>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</si>
  <si>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</si>
  <si>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</si>
  <si>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</si>
  <si>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</si>
  <si>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</si>
  <si>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</si>
  <si>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</si>
  <si>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</si>
  <si>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</si>
  <si>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</si>
  <si>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</si>
  <si>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</si>
  <si>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</si>
  <si>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</si>
  <si>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</si>
  <si>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</si>
  <si>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</si>
  <si>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</si>
  <si>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</si>
  <si>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</si>
  <si>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</si>
  <si>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</si>
  <si>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</si>
  <si>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</si>
  <si>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</si>
  <si>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</si>
  <si>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</si>
  <si>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</si>
  <si>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</si>
  <si>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</si>
  <si>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</si>
  <si>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</si>
  <si>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</si>
  <si>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</si>
  <si>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</si>
  <si>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</si>
  <si>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</si>
  <si>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</si>
  <si>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</si>
  <si>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</si>
  <si>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</si>
  <si>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</si>
  <si>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</si>
  <si>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</si>
  <si>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</si>
  <si>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</si>
  <si>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</si>
  <si>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</si>
  <si>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</si>
  <si>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</si>
  <si>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</si>
  <si>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</si>
  <si>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</si>
  <si>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</si>
  <si>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</si>
  <si>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</si>
  <si>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</si>
  <si>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</si>
  <si>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</si>
  <si>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</si>
  <si>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</si>
  <si>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</si>
  <si>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</si>
  <si>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</si>
  <si>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</si>
  <si>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</si>
  <si>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</si>
  <si>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</si>
  <si>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</si>
  <si>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</si>
  <si>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</si>
  <si>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</si>
  <si>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</si>
  <si>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</si>
  <si>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</si>
  <si>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</si>
  <si>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</si>
  <si>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</si>
  <si>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</si>
  <si>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</si>
  <si>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</si>
  <si>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</si>
  <si>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</si>
  <si>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</si>
  <si>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</si>
  <si>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</si>
  <si>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</si>
  <si>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</si>
  <si>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</si>
  <si>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</si>
  <si>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</si>
  <si>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</si>
  <si>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</si>
  <si>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</si>
  <si>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</si>
  <si>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</si>
  <si>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</si>
  <si>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</si>
  <si>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</si>
  <si>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</si>
  <si>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</si>
  <si>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</si>
  <si>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</si>
  <si>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</si>
  <si>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</si>
  <si>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</si>
  <si>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</si>
  <si>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</si>
  <si>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</si>
  <si>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</si>
  <si>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</si>
  <si>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</si>
  <si>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</si>
  <si>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</si>
  <si>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</si>
  <si>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</si>
  <si>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</si>
  <si>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</si>
  <si>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</si>
  <si>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</si>
  <si>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</si>
  <si>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</si>
  <si>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</si>
  <si>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</si>
  <si>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</si>
  <si>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</si>
  <si>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</si>
  <si>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</si>
  <si>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</si>
  <si>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</si>
  <si>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</si>
  <si>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</si>
  <si>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</si>
  <si>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</si>
  <si>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</si>
  <si>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</si>
  <si>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</si>
  <si>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</si>
  <si>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</si>
  <si>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</si>
  <si>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</si>
  <si>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</si>
  <si>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</si>
  <si>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</si>
  <si>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</si>
  <si>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</si>
  <si>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</si>
  <si>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</si>
  <si>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</si>
  <si>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</si>
  <si>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</si>
  <si>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</si>
  <si>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</si>
  <si>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</si>
  <si>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</si>
  <si>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</si>
  <si>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</si>
  <si>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</si>
  <si>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</si>
  <si>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</si>
  <si>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</si>
  <si>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</si>
  <si>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</si>
  <si>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</si>
  <si>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</si>
  <si>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</si>
  <si>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</si>
  <si>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</si>
  <si>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</si>
  <si>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</si>
  <si>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</si>
  <si>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</si>
  <si>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</si>
  <si>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</si>
  <si>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</si>
  <si>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</si>
  <si>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</si>
  <si>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</si>
  <si>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</si>
  <si>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</si>
  <si>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</si>
  <si>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</si>
  <si>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</si>
  <si>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</si>
  <si>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</si>
  <si>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</si>
  <si>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</si>
  <si>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</si>
  <si>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</si>
  <si>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</si>
  <si>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</si>
  <si>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</si>
  <si>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</si>
  <si>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</si>
  <si>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</si>
  <si>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</si>
  <si>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</si>
  <si>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</si>
  <si>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</si>
  <si>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</si>
  <si>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</si>
  <si>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</si>
  <si>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</si>
  <si>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</si>
  <si>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</si>
  <si>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</si>
  <si>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</si>
  <si>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</si>
  <si>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</si>
  <si>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</si>
  <si>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</si>
  <si>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</si>
  <si>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</si>
  <si>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</si>
  <si>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</si>
  <si>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</si>
  <si>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</si>
  <si>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</si>
  <si>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</si>
  <si>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</si>
  <si>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</si>
  <si>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</si>
  <si>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</si>
  <si>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</si>
  <si>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</si>
  <si>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</si>
  <si>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</si>
  <si>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</si>
  <si>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</si>
  <si>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</si>
  <si>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</si>
  <si>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</si>
  <si>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</si>
  <si>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</si>
  <si>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</si>
  <si>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</si>
  <si>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</si>
  <si>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</si>
  <si>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</si>
  <si>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</si>
  <si>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</si>
  <si>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</si>
  <si>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</si>
  <si>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</si>
  <si>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</si>
  <si>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</si>
  <si>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</si>
  <si>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</si>
  <si>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</si>
  <si>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</si>
  <si>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</si>
  <si>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</si>
  <si>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</si>
  <si>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</si>
  <si>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</si>
  <si>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</si>
  <si>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</si>
  <si>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</si>
  <si>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</si>
  <si>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</si>
  <si>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</si>
  <si>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</si>
  <si>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</si>
  <si>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</si>
  <si>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</si>
  <si>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</si>
  <si>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</si>
  <si>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</si>
  <si>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</si>
  <si>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</si>
  <si>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</si>
  <si>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</si>
  <si>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</si>
  <si>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</si>
  <si>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</si>
  <si>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</si>
  <si>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</si>
  <si>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</si>
  <si>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</si>
  <si>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</si>
  <si>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</si>
  <si>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</si>
  <si>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</si>
  <si>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</si>
  <si>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</si>
  <si>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</si>
  <si>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</si>
  <si>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</si>
  <si>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</si>
  <si>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</si>
  <si>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</si>
  <si>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</si>
  <si>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</si>
  <si>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</si>
  <si>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</si>
  <si>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</si>
  <si>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</si>
  <si>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</si>
  <si>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</si>
  <si>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</si>
  <si>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</si>
  <si>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</si>
  <si>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</si>
  <si>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</si>
  <si>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</si>
  <si>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</si>
  <si>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</si>
  <si>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</si>
  <si>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</si>
  <si>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</si>
  <si>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</si>
  <si>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</si>
  <si>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</si>
  <si>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</si>
  <si>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</si>
  <si>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</si>
  <si>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</si>
  <si>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</si>
  <si>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</si>
  <si>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</si>
  <si>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</si>
  <si>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</si>
  <si>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</si>
  <si>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</si>
  <si>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</si>
  <si>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</si>
  <si>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</si>
  <si>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</si>
  <si>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</si>
  <si>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</si>
  <si>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</si>
  <si>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</si>
  <si>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</si>
  <si>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</si>
  <si>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</si>
  <si>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</si>
  <si>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</si>
  <si>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</si>
  <si>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</si>
  <si>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</si>
  <si>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</si>
  <si>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</si>
  <si>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</si>
  <si>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</si>
  <si>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</si>
  <si>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</si>
  <si>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</si>
  <si>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</si>
  <si>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</si>
  <si>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</si>
  <si>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</si>
  <si>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</si>
  <si>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</si>
  <si>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</si>
  <si>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</si>
  <si>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</si>
  <si>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</si>
  <si>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</si>
  <si>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</si>
  <si>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</si>
  <si>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</si>
  <si>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</si>
  <si>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</si>
  <si>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</si>
  <si>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</si>
  <si>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</si>
  <si>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</si>
  <si>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</si>
  <si>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</si>
  <si>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</si>
  <si>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</si>
  <si>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</si>
  <si>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</si>
  <si>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</si>
  <si>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</si>
  <si>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</si>
  <si>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</si>
  <si>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</si>
  <si>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</si>
  <si>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</si>
  <si>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</si>
  <si>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</si>
  <si>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</si>
  <si>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</si>
  <si>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</si>
  <si>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</si>
  <si>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</si>
  <si>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</si>
  <si>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</si>
  <si>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</si>
  <si>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</si>
  <si>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</si>
  <si>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</si>
  <si>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</si>
  <si>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</si>
  <si>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</si>
  <si>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</si>
  <si>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</si>
  <si>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</si>
  <si>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</si>
  <si>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</si>
  <si>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</si>
  <si>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</si>
  <si>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</si>
  <si>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</si>
  <si>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</si>
  <si>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</si>
  <si>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</si>
  <si>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</si>
  <si>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</si>
  <si>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</si>
  <si>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</si>
  <si>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</si>
  <si>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</si>
  <si>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</si>
  <si>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</si>
  <si>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</si>
  <si>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</si>
  <si>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</si>
  <si>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</si>
  <si>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</si>
  <si>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</si>
  <si>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</si>
  <si>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</si>
  <si>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</si>
  <si>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</si>
  <si>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</si>
  <si>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</si>
  <si>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</si>
  <si>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</si>
  <si>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</si>
  <si>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</si>
  <si>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</si>
  <si>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</si>
  <si>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</si>
  <si>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</si>
  <si>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</si>
  <si>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</si>
  <si>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</si>
  <si>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</si>
  <si>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</si>
  <si>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</si>
  <si>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</si>
  <si>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</si>
  <si>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</si>
  <si>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</si>
  <si>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</si>
  <si>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</si>
  <si>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</si>
  <si>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</si>
  <si>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</si>
  <si>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</si>
  <si>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</si>
  <si>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</si>
  <si>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</si>
  <si>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</si>
  <si>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</si>
  <si>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</si>
  <si>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</si>
  <si>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</si>
  <si>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</si>
  <si>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</si>
  <si>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</si>
  <si>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</si>
  <si>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</si>
  <si>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</si>
  <si>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</si>
  <si>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</si>
  <si>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</si>
  <si>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</si>
  <si>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</si>
  <si>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</si>
  <si>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</si>
  <si>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</si>
  <si>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</si>
  <si>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</si>
  <si>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</si>
  <si>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</si>
  <si>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</si>
  <si>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</si>
  <si>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</si>
  <si>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</si>
  <si>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</si>
  <si>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</si>
  <si>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</si>
  <si>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</si>
  <si>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</si>
  <si>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</si>
  <si>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</si>
  <si>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</si>
  <si>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</si>
  <si>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</si>
  <si>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</si>
  <si>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</si>
  <si>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</si>
  <si>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</si>
  <si>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</si>
  <si>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</si>
  <si>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</si>
  <si>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</si>
  <si>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</si>
  <si>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</si>
  <si>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</si>
  <si>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</si>
  <si>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</si>
  <si>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</si>
  <si>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</si>
  <si>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</si>
  <si>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</si>
  <si>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</si>
  <si>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</si>
  <si>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</si>
  <si>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</si>
  <si>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</si>
  <si>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</si>
  <si>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</si>
  <si>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</si>
  <si>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</si>
  <si>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</si>
  <si>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</si>
  <si>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</si>
  <si>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</si>
  <si>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</si>
  <si>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</si>
  <si>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</si>
  <si>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</si>
  <si>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</si>
  <si>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</si>
  <si>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</si>
  <si>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</si>
  <si>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</si>
  <si>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</si>
  <si>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</si>
  <si>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</si>
  <si>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</si>
  <si>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</si>
  <si>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</si>
  <si>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</si>
  <si>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</si>
  <si>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</si>
  <si>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</si>
  <si>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</si>
  <si>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</si>
  <si>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</si>
  <si>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</si>
  <si>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</si>
  <si>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</si>
  <si>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</si>
  <si>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</si>
  <si>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</si>
  <si>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</si>
  <si>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</si>
  <si>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</si>
  <si>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</si>
  <si>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</si>
  <si>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</si>
  <si>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</si>
  <si>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</si>
  <si>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</si>
  <si>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</si>
  <si>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</si>
  <si>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</si>
  <si>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</si>
  <si>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</si>
  <si>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</si>
  <si>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</si>
  <si>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</si>
  <si>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</si>
  <si>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</si>
  <si>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</si>
  <si>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</si>
  <si>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</si>
  <si>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</si>
  <si>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</si>
  <si>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</si>
  <si>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</si>
  <si>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</si>
  <si>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</si>
  <si>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</si>
  <si>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</si>
  <si>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</si>
  <si>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</si>
  <si>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</si>
  <si>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</si>
  <si>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</si>
  <si>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</si>
  <si>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</si>
  <si>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</si>
  <si>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</si>
  <si>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</si>
  <si>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</si>
  <si>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</si>
  <si>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</si>
  <si>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</si>
  <si>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</si>
  <si>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</si>
  <si>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</si>
  <si>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</si>
  <si>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</si>
  <si>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</si>
  <si>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</si>
  <si>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</si>
  <si>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</si>
  <si>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</si>
  <si>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</si>
  <si>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</si>
  <si>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</si>
  <si>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</si>
  <si>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</si>
  <si>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</si>
  <si>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</si>
  <si>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</si>
  <si>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</si>
  <si>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</si>
  <si>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</si>
  <si>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</si>
  <si>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</si>
  <si>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</si>
  <si>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</si>
  <si>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</si>
  <si>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</si>
  <si>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</si>
  <si>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</si>
  <si>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</si>
  <si>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</si>
  <si>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</si>
  <si>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</si>
  <si>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</si>
  <si>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</si>
  <si>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</si>
  <si>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</si>
  <si>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</si>
  <si>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</si>
  <si>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</si>
  <si>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</si>
  <si>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</si>
  <si>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</si>
  <si>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</si>
  <si>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</si>
  <si>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</si>
  <si>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</si>
  <si>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</si>
  <si>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</si>
  <si>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</si>
  <si>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</si>
  <si>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</si>
  <si>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</si>
  <si>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</si>
  <si>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</si>
  <si>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</si>
  <si>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</si>
  <si>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</si>
  <si>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</si>
  <si>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</si>
  <si>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</si>
  <si>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</si>
  <si>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</si>
  <si>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</si>
  <si>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</si>
  <si>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</si>
  <si>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</si>
  <si>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</si>
  <si>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</si>
  <si>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</si>
  <si>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</si>
  <si>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</si>
  <si>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</si>
  <si>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</si>
  <si>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</si>
  <si>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</si>
  <si>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</si>
  <si>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</si>
  <si>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</si>
  <si>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</si>
  <si>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</si>
  <si>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</si>
  <si>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</si>
  <si>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</si>
  <si>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</si>
  <si>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</si>
  <si>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</si>
  <si>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</si>
  <si>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</si>
  <si>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</si>
  <si>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</si>
  <si>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</si>
  <si>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</si>
  <si>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</si>
  <si>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</si>
  <si>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</si>
  <si>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</si>
  <si>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</si>
  <si>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</si>
  <si>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</si>
  <si>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</si>
  <si>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</si>
  <si>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</si>
  <si>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</si>
  <si>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</si>
  <si>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</si>
  <si>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</si>
  <si>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</si>
  <si>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</si>
  <si>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</si>
  <si>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</si>
  <si>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</si>
  <si>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</si>
  <si>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</si>
  <si>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</si>
  <si>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</si>
  <si>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</si>
  <si>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</si>
  <si>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</si>
  <si>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</si>
  <si>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</si>
  <si>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</si>
  <si>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</si>
  <si>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</si>
  <si>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</si>
  <si>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</si>
  <si>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</si>
  <si>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</si>
  <si>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</si>
  <si>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</si>
  <si>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</si>
  <si>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</si>
  <si>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</si>
  <si>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</si>
  <si>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</si>
  <si>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</si>
  <si>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</si>
  <si>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</si>
  <si>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</si>
  <si>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</si>
  <si>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</si>
  <si>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</si>
  <si>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</si>
  <si>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</si>
  <si>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</si>
  <si>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</si>
  <si>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</si>
  <si>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</si>
  <si>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</si>
  <si>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</si>
  <si>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</si>
  <si>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</si>
  <si>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</si>
  <si>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</si>
  <si>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</si>
  <si>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</si>
  <si>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</si>
  <si>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</si>
  <si>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</si>
  <si>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</si>
  <si>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</si>
  <si>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</si>
  <si>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</si>
  <si>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</si>
  <si>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</si>
  <si>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</si>
  <si>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</si>
  <si>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</si>
  <si>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</si>
  <si>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</si>
  <si>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</si>
  <si>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</si>
  <si>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</si>
  <si>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</si>
  <si>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</si>
  <si>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</si>
  <si>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</si>
  <si>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</si>
  <si>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</si>
  <si>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</si>
  <si>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</si>
  <si>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</si>
  <si>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</si>
  <si>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</si>
  <si>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</si>
  <si>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</si>
  <si>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</si>
  <si>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</si>
  <si>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</si>
  <si>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</si>
  <si>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</si>
  <si>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</si>
  <si>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</si>
  <si>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</si>
  <si>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</si>
  <si>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</si>
  <si>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</si>
  <si>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</si>
  <si>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</si>
  <si>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</si>
  <si>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</si>
  <si>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</si>
  <si>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</si>
  <si>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</si>
  <si>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</si>
  <si>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</si>
  <si>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</si>
  <si>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</si>
  <si>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</si>
  <si>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</si>
  <si>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</si>
  <si>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</si>
  <si>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</si>
  <si>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</si>
  <si>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</si>
  <si>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</si>
  <si>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</si>
  <si>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</si>
  <si>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</si>
  <si>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</si>
  <si>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</si>
  <si>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</si>
  <si>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</si>
  <si>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</si>
  <si>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</si>
  <si>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</si>
  <si>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</si>
  <si>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</si>
  <si>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</si>
  <si>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</si>
  <si>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</si>
  <si>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</si>
  <si>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</si>
  <si>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</si>
  <si>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</si>
  <si>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</si>
  <si>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</si>
  <si>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</si>
  <si>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</si>
  <si>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</si>
  <si>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</si>
  <si>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</si>
  <si>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</si>
  <si>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</si>
  <si>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</si>
  <si>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</si>
  <si>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</si>
  <si>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</si>
  <si>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</si>
  <si>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</si>
  <si>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</si>
  <si>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</si>
  <si>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</si>
  <si>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</si>
  <si>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</si>
  <si>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</si>
  <si>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</si>
  <si>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</si>
  <si>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</si>
  <si>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</si>
  <si>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</si>
  <si>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</si>
  <si>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</si>
  <si>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</si>
  <si>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</si>
  <si>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</si>
  <si>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</si>
  <si>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</si>
  <si>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</si>
  <si>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</si>
  <si>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</si>
  <si>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</si>
  <si>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</si>
  <si>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</si>
  <si>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</si>
  <si>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</si>
  <si>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</si>
  <si>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</si>
  <si>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</si>
  <si>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</si>
  <si>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</si>
  <si>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</si>
  <si>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</si>
  <si>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</si>
  <si>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</si>
  <si>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</si>
  <si>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</si>
  <si>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</si>
  <si>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</si>
  <si>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</si>
  <si>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</si>
  <si>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</si>
  <si>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</si>
  <si>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</si>
  <si>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</si>
  <si>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</si>
  <si>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</si>
  <si>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</si>
  <si>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</si>
  <si>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</si>
  <si>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</si>
  <si>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</si>
  <si>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</si>
  <si>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</si>
  <si>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</si>
  <si>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</si>
  <si>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</si>
  <si>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</si>
  <si>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</si>
  <si>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</si>
  <si>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</si>
  <si>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</si>
  <si>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</si>
  <si>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</si>
  <si>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</si>
  <si>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</si>
  <si>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</si>
  <si>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</si>
  <si>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</si>
  <si>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</si>
  <si>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</si>
  <si>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</si>
  <si>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</si>
  <si>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</si>
  <si>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</si>
  <si>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</si>
  <si>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</si>
  <si>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</si>
  <si>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</si>
  <si>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</si>
  <si>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</si>
  <si>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</si>
  <si>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</si>
  <si>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</si>
  <si>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</si>
  <si>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</si>
  <si>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</si>
  <si>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</si>
  <si>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</si>
  <si>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</si>
  <si>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</si>
  <si>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</si>
  <si>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</si>
  <si>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</si>
  <si>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</si>
  <si>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</si>
  <si>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</si>
  <si>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</si>
  <si>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</si>
  <si>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</si>
  <si>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</si>
  <si>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</si>
  <si>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</si>
  <si>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</si>
  <si>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</si>
  <si>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</si>
  <si>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</si>
  <si>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</si>
  <si>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</si>
  <si>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</si>
  <si>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</si>
  <si>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</si>
  <si>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</si>
  <si>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</si>
  <si>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</si>
  <si>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</si>
  <si>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</si>
  <si>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</si>
  <si>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</si>
  <si>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</si>
  <si>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</si>
  <si>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</si>
  <si>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</si>
  <si>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</si>
  <si>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</si>
  <si>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</si>
  <si>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</si>
  <si>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</si>
  <si>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</si>
  <si>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</si>
  <si>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</si>
  <si>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</si>
  <si>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</si>
  <si>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</si>
  <si>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</si>
  <si>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</si>
  <si>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</si>
  <si>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</si>
  <si>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</si>
  <si>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</si>
  <si>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</si>
  <si>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</si>
  <si>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</si>
  <si>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</si>
  <si>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</si>
  <si>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</si>
  <si>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</si>
  <si>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</si>
  <si>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</si>
  <si>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</si>
  <si>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</si>
  <si>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</si>
  <si>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</si>
  <si>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</si>
  <si>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</si>
  <si>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</si>
  <si>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</si>
  <si>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</si>
  <si>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</si>
  <si>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</si>
  <si>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</si>
  <si>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</si>
  <si>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</si>
  <si>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</si>
  <si>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</si>
  <si>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</si>
  <si>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</si>
  <si>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</si>
  <si>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</si>
  <si>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</si>
  <si>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</si>
  <si>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</si>
  <si>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</si>
  <si>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</si>
  <si>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</si>
  <si>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</si>
  <si>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</si>
  <si>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</si>
  <si>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</si>
  <si>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</si>
  <si>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</si>
  <si>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</si>
  <si>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</si>
  <si>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</si>
  <si>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</si>
  <si>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</si>
  <si>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</si>
  <si>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</si>
  <si>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</si>
  <si>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</si>
  <si>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</si>
  <si>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</si>
  <si>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</si>
  <si>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</si>
  <si>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</si>
  <si>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</si>
  <si>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</si>
  <si>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</si>
  <si>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</si>
  <si>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</si>
  <si>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</si>
  <si>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</si>
  <si>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</si>
  <si>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</si>
  <si>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</si>
  <si>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</si>
  <si>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</si>
  <si>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</si>
  <si>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</si>
  <si>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</si>
  <si>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</si>
  <si>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</si>
  <si>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</si>
  <si>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</si>
  <si>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</si>
  <si>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</si>
  <si>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</si>
  <si>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</si>
  <si>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</si>
  <si>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</si>
  <si>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</si>
  <si>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</si>
  <si>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</si>
  <si>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</si>
  <si>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</si>
  <si>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</si>
  <si>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</si>
  <si>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</si>
  <si>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</si>
  <si>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</si>
  <si>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</si>
  <si>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</si>
  <si>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</si>
  <si>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</si>
  <si>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</si>
  <si>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</si>
  <si>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</si>
  <si>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</si>
  <si>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</si>
  <si>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</si>
  <si>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</si>
  <si>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</si>
  <si>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</si>
  <si>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</si>
  <si>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</si>
  <si>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</si>
  <si>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</si>
  <si>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</si>
  <si>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</si>
  <si>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</si>
  <si>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</si>
  <si>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</si>
  <si>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</si>
  <si>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</si>
  <si>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</si>
  <si>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</si>
  <si>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</si>
  <si>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</si>
  <si>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</si>
  <si>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</si>
  <si>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</si>
  <si>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</si>
  <si>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</si>
  <si>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</si>
  <si>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</si>
  <si>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</si>
  <si>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</si>
  <si>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</si>
  <si>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</si>
  <si>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</si>
  <si>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</si>
  <si>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</si>
  <si>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</si>
  <si>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</si>
  <si>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</si>
  <si>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</si>
  <si>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</si>
  <si>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</si>
  <si>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</si>
  <si>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</si>
  <si>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</si>
  <si>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</si>
  <si>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</si>
  <si>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</si>
  <si>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</si>
  <si>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</si>
  <si>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</si>
  <si>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</si>
  <si>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</si>
  <si>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</si>
  <si>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</si>
  <si>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</si>
  <si>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</si>
  <si>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</si>
  <si>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</si>
  <si>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</si>
  <si>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</si>
  <si>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</si>
  <si>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</si>
  <si>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</si>
  <si>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</si>
  <si>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</si>
  <si>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</si>
  <si>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</si>
  <si>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</si>
  <si>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</si>
  <si>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</si>
  <si>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</si>
  <si>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</si>
  <si>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</si>
  <si>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</si>
  <si>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</si>
  <si>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</si>
  <si>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</si>
  <si>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</si>
  <si>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</si>
  <si>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</si>
  <si>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</si>
  <si>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</si>
  <si>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</si>
  <si>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</si>
  <si>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</si>
  <si>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</si>
  <si>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</si>
  <si>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</si>
  <si>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</si>
  <si>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</si>
  <si>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</si>
  <si>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</si>
  <si>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</si>
  <si>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</si>
  <si>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</si>
  <si>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</si>
  <si>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</si>
  <si>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</si>
  <si>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</si>
  <si>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</si>
  <si>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</si>
  <si>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</si>
  <si>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</si>
  <si>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</si>
  <si>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</si>
  <si>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</si>
  <si>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</si>
  <si>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</si>
  <si>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</si>
  <si>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</si>
  <si>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</si>
  <si>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</si>
  <si>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</si>
  <si>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</si>
  <si>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</si>
  <si>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</si>
  <si>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</si>
  <si>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</si>
  <si>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</si>
  <si>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</si>
  <si>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</si>
  <si>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</si>
  <si>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</si>
  <si>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</si>
  <si>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</si>
  <si>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</si>
  <si>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</si>
  <si>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</si>
  <si>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</si>
  <si>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</si>
  <si>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</si>
  <si>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</si>
  <si>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</si>
  <si>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</si>
  <si>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</si>
  <si>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</si>
  <si>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</si>
  <si>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</si>
  <si>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</si>
  <si>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</si>
  <si>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</si>
  <si>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</si>
  <si>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</si>
  <si>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</si>
  <si>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</si>
  <si>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</si>
  <si>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</si>
  <si>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</si>
  <si>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</si>
  <si>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</si>
  <si>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</si>
  <si>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</si>
  <si>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</si>
  <si>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</si>
  <si>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</si>
  <si>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</si>
  <si>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</si>
  <si>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</si>
  <si>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</si>
  <si>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</si>
  <si>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</si>
  <si>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</si>
  <si>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</si>
  <si>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</si>
  <si>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</si>
  <si>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</si>
  <si>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</si>
  <si>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</si>
  <si>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</si>
  <si>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</si>
  <si>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</si>
  <si>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</si>
  <si>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</si>
  <si>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</si>
  <si>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</si>
  <si>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</si>
  <si>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</si>
  <si>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</si>
  <si>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</si>
  <si>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</si>
  <si>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</si>
  <si>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</si>
  <si>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</si>
  <si>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</si>
  <si>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</si>
  <si>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</si>
  <si>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</si>
  <si>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</si>
  <si>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</si>
  <si>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</si>
  <si>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</si>
  <si>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</si>
  <si>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</si>
  <si>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</si>
  <si>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</si>
  <si>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</si>
  <si>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</si>
  <si>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</si>
  <si>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</si>
  <si>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</si>
  <si>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</si>
  <si>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</si>
  <si>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</si>
  <si>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</si>
  <si>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</si>
  <si>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</si>
  <si>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</si>
  <si>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</si>
  <si>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</si>
  <si>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</si>
  <si>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</si>
  <si>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</si>
  <si>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</si>
  <si>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</si>
  <si>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</si>
  <si>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</si>
  <si>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</si>
  <si>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</si>
  <si>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</si>
  <si>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</si>
  <si>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</si>
  <si>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</si>
  <si>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</si>
  <si>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</si>
  <si>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</si>
  <si>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</si>
  <si>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</si>
  <si>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</si>
  <si>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</si>
  <si>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</si>
  <si>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</si>
  <si>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</si>
  <si>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</si>
  <si>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</si>
  <si>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</si>
  <si>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</si>
  <si>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</si>
  <si>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</si>
  <si>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</si>
  <si>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</si>
  <si>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</si>
  <si>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</si>
  <si>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</si>
  <si>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</si>
  <si>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</si>
  <si>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</si>
  <si>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</si>
  <si>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</si>
  <si>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</si>
  <si>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</si>
  <si>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</si>
  <si>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</si>
  <si>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</si>
  <si>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</si>
  <si>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</si>
  <si>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</si>
  <si>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</si>
  <si>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</si>
  <si>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</si>
  <si>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</si>
  <si>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</si>
  <si>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</si>
  <si>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</si>
  <si>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</si>
  <si>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</si>
  <si>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</si>
  <si>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</si>
  <si>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</si>
  <si>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</si>
  <si>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</si>
  <si>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</si>
  <si>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</si>
  <si>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</si>
  <si>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</si>
  <si>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</si>
  <si>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</si>
  <si>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</si>
  <si>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</si>
  <si>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</si>
  <si>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</si>
  <si>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</si>
  <si>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</si>
  <si>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</si>
  <si>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</si>
  <si>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</si>
  <si>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</si>
  <si>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</si>
  <si>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</si>
  <si>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</si>
  <si>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</si>
  <si>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</si>
  <si>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</si>
  <si>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</si>
  <si>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</si>
  <si>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</si>
  <si>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</si>
  <si>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</si>
  <si>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</si>
  <si>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</si>
  <si>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</si>
  <si>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</si>
  <si>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</si>
  <si>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</si>
  <si>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</si>
  <si>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</si>
  <si>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</si>
  <si>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</si>
  <si>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</si>
  <si>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</si>
  <si>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</si>
  <si>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</si>
  <si>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</si>
  <si>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</si>
  <si>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</si>
  <si>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</si>
  <si>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</si>
  <si>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</si>
  <si>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</si>
  <si>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</si>
  <si>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</si>
  <si>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</si>
  <si>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</si>
  <si>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</si>
  <si>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</si>
  <si>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</si>
  <si>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</si>
  <si>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</si>
  <si>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</si>
  <si>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</si>
  <si>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</si>
  <si>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</si>
  <si>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</si>
  <si>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</si>
  <si>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</si>
  <si>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</si>
  <si>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</si>
  <si>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</si>
  <si>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</si>
  <si>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</si>
  <si>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</si>
  <si>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</si>
  <si>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</si>
  <si>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</si>
  <si>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</si>
  <si>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</si>
  <si>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</si>
  <si>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</si>
  <si>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</si>
  <si>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</si>
  <si>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</si>
  <si>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</si>
  <si>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</si>
  <si>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</si>
  <si>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</si>
  <si>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</si>
  <si>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</si>
  <si>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</si>
  <si>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</si>
  <si>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</si>
  <si>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</si>
  <si>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</si>
  <si>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</si>
  <si>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</si>
  <si>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</si>
  <si>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</si>
  <si>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</si>
  <si>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</si>
  <si>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</si>
  <si>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</si>
  <si>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</si>
  <si>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</si>
  <si>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</si>
  <si>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</si>
  <si>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</si>
  <si>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</si>
  <si>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</si>
  <si>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</si>
  <si>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</si>
  <si>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</si>
  <si>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</si>
  <si>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</si>
  <si>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</si>
  <si>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</si>
  <si>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</si>
  <si>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</si>
  <si>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</si>
  <si>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</si>
  <si>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</si>
  <si>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</si>
  <si>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</si>
  <si>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</si>
  <si>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</si>
  <si>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</si>
  <si>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</si>
  <si>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</si>
  <si>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</si>
  <si>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</si>
  <si>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</si>
  <si>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</si>
  <si>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</si>
  <si>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</si>
  <si>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</si>
  <si>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</si>
  <si>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</si>
  <si>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</si>
  <si>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</si>
  <si>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</si>
  <si>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</si>
  <si>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</si>
  <si>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</si>
  <si>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</si>
  <si>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</si>
  <si>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</si>
  <si>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</si>
  <si>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</si>
  <si>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</si>
  <si>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</si>
  <si>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</si>
  <si>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</si>
  <si>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</si>
  <si>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</si>
  <si>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</si>
  <si>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</si>
  <si>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</si>
  <si>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</si>
  <si>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</si>
  <si>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</si>
  <si>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</si>
  <si>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</si>
  <si>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</si>
  <si>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</si>
  <si>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</si>
  <si>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</si>
  <si>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</si>
  <si>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</si>
  <si>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</si>
  <si>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</si>
  <si>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</si>
  <si>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</si>
  <si>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</si>
  <si>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</si>
  <si>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</si>
  <si>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</si>
  <si>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</si>
  <si>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</si>
  <si>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</si>
  <si>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</si>
  <si>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</si>
  <si>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</si>
  <si>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</si>
  <si>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</si>
  <si>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</si>
  <si>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</si>
  <si>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</si>
  <si>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</si>
  <si>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</si>
  <si>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</si>
  <si>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</si>
  <si>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</si>
  <si>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</si>
  <si>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</si>
  <si>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</si>
  <si>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</si>
  <si>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</si>
  <si>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</si>
  <si>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</si>
  <si>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</si>
  <si>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</si>
  <si>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</si>
  <si>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</si>
  <si>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</si>
  <si>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</si>
  <si>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</si>
  <si>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</si>
  <si>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</si>
  <si>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</si>
  <si>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</si>
  <si>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</si>
  <si>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</si>
  <si>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</si>
  <si>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</si>
  <si>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</si>
  <si>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</si>
  <si>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</si>
  <si>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</si>
  <si>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</si>
  <si>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</si>
  <si>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</si>
  <si>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</si>
  <si>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</si>
  <si>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</si>
  <si>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</si>
  <si>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</si>
  <si>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</si>
  <si>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</si>
  <si>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</si>
  <si>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</si>
  <si>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</si>
  <si>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</si>
  <si>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</si>
  <si>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</si>
  <si>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</si>
  <si>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</si>
  <si>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</si>
  <si>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</si>
  <si>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</si>
  <si>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</si>
  <si>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</si>
  <si>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</si>
  <si>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</si>
  <si>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</si>
  <si>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</si>
  <si>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</si>
  <si>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</si>
  <si>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</si>
  <si>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</si>
  <si>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</si>
  <si>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</si>
  <si>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</si>
  <si>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</si>
  <si>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</si>
  <si>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</si>
  <si>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</si>
  <si>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</si>
  <si>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</si>
  <si>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</si>
  <si>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</si>
  <si>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</si>
  <si>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</si>
  <si>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</si>
  <si>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</si>
  <si>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</si>
  <si>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</si>
  <si>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</si>
  <si>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</si>
  <si>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</si>
  <si>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</si>
  <si>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</si>
  <si>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</si>
  <si>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</si>
  <si>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</si>
  <si>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</si>
  <si>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</si>
  <si>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</si>
  <si>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</si>
  <si>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</si>
  <si>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</si>
  <si>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</si>
  <si>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</si>
  <si>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</si>
  <si>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</si>
  <si>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</si>
  <si>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</si>
  <si>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</si>
  <si>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</si>
  <si>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</si>
  <si>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</si>
  <si>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</si>
  <si>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</si>
  <si>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</si>
  <si>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</si>
  <si>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</si>
  <si>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</si>
  <si>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</si>
  <si>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</si>
  <si>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</si>
  <si>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</si>
  <si>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</si>
  <si>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</si>
  <si>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</si>
  <si>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</si>
  <si>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</si>
  <si>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</si>
  <si>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</si>
  <si>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</si>
  <si>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</si>
  <si>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</si>
  <si>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</si>
  <si>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</si>
  <si>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</si>
  <si>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</si>
  <si>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</si>
  <si>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</si>
  <si>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</si>
  <si>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</si>
  <si>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</si>
  <si>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</si>
  <si>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</si>
  <si>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</si>
  <si>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</si>
  <si>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</si>
  <si>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</si>
  <si>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</si>
  <si>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</si>
  <si>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</si>
  <si>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</si>
  <si>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</si>
  <si>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</si>
  <si>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</si>
  <si>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</si>
  <si>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</si>
  <si>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</si>
  <si>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</si>
  <si>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</si>
  <si>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</si>
  <si>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</si>
  <si>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</si>
  <si>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</si>
  <si>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</si>
  <si>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</si>
  <si>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</si>
  <si>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</si>
  <si>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</si>
  <si>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</si>
  <si>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</si>
  <si>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</si>
  <si>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</si>
  <si>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</si>
  <si>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</si>
  <si>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</si>
  <si>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</si>
  <si>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</si>
  <si>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</si>
  <si>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</si>
  <si>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</si>
  <si>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</si>
  <si>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</si>
  <si>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</si>
  <si>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</si>
  <si>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</si>
  <si>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</si>
  <si>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</si>
  <si>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</si>
  <si>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</si>
  <si>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</si>
  <si>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</si>
  <si>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</si>
  <si>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</si>
  <si>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</si>
  <si>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</si>
  <si>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</si>
  <si>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</si>
  <si>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</si>
  <si>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</si>
  <si>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</si>
  <si>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</si>
  <si>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</si>
  <si>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</si>
  <si>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</si>
  <si>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</si>
  <si>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</si>
  <si>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</si>
  <si>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</si>
  <si>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</si>
  <si>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</si>
  <si>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</si>
  <si>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</si>
  <si>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</si>
  <si>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</si>
  <si>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</si>
  <si>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</si>
  <si>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</si>
  <si>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</si>
  <si>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</si>
  <si>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</si>
  <si>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</si>
  <si>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</si>
  <si>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</si>
  <si>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</si>
  <si>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</si>
  <si>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</si>
  <si>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</si>
  <si>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</si>
  <si>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</si>
  <si>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</si>
  <si>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</si>
  <si>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</si>
  <si>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</si>
  <si>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</si>
  <si>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</si>
  <si>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</si>
  <si>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</si>
  <si>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</si>
  <si>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</si>
  <si>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</si>
  <si>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</si>
  <si>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</si>
  <si>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</si>
  <si>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</si>
  <si>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</si>
  <si>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</si>
  <si>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</si>
  <si>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</si>
  <si>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</si>
  <si>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</si>
  <si>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</si>
  <si>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</si>
  <si>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</si>
  <si>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</si>
  <si>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</si>
  <si>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</si>
  <si>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</si>
  <si>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</si>
  <si>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</si>
  <si>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</si>
  <si>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</si>
  <si>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</si>
  <si>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</si>
  <si>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</si>
  <si>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</si>
  <si>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</si>
  <si>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</si>
  <si>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</si>
  <si>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</si>
  <si>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</si>
  <si>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</si>
  <si>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</si>
  <si>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</si>
  <si>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</si>
  <si>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</si>
  <si>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</si>
  <si>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</si>
  <si>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</si>
  <si>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</si>
  <si>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</si>
  <si>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</si>
  <si>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</si>
  <si>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</si>
  <si>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</si>
  <si>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</si>
  <si>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</si>
  <si>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</si>
  <si>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</si>
  <si>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</si>
  <si>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</si>
  <si>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</si>
  <si>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</si>
  <si>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</si>
  <si>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</si>
  <si>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</si>
  <si>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</si>
  <si>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</si>
  <si>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</si>
  <si>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</si>
  <si>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</si>
  <si>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</si>
  <si>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</si>
  <si>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</si>
  <si>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</si>
  <si>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</si>
  <si>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</si>
  <si>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</si>
  <si>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</si>
  <si>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</si>
  <si>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</si>
  <si>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</si>
  <si>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</si>
  <si>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</si>
  <si>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</si>
  <si>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</si>
  <si>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</si>
  <si>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</si>
  <si>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</si>
  <si>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</si>
  <si>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</si>
  <si>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</si>
  <si>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</si>
  <si>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</si>
  <si>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</si>
  <si>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</si>
  <si>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</si>
  <si>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</si>
  <si>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</si>
  <si>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</si>
  <si>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</si>
  <si>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</si>
  <si>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</si>
  <si>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</si>
  <si>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</si>
  <si>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</si>
  <si>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</si>
  <si>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</si>
  <si>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</si>
  <si>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</si>
  <si>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</si>
  <si>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</si>
  <si>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</si>
  <si>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</si>
  <si>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</si>
  <si>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</si>
  <si>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</si>
  <si>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</si>
  <si>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</si>
  <si>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</si>
  <si>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</si>
  <si>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</si>
  <si>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</si>
  <si>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</si>
  <si>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</si>
  <si>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</si>
  <si>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</si>
  <si>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</si>
  <si>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</si>
  <si>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</si>
  <si>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</si>
  <si>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</si>
  <si>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</si>
  <si>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</si>
  <si>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</si>
  <si>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</si>
  <si>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</si>
  <si>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</si>
  <si>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</si>
  <si>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</si>
  <si>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</si>
  <si>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</si>
  <si>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</si>
  <si>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</si>
  <si>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</si>
  <si>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</si>
  <si>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</si>
  <si>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</si>
  <si>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</si>
  <si>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</si>
  <si>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</si>
  <si>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</si>
  <si>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</si>
  <si>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</si>
  <si>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</si>
  <si>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</si>
  <si>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</si>
  <si>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</si>
  <si>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</si>
  <si>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</si>
  <si>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</si>
  <si>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</si>
  <si>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</si>
  <si>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</si>
  <si>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</si>
  <si>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</si>
  <si>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</si>
  <si>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</si>
  <si>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</si>
  <si>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</si>
  <si>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</si>
  <si>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</si>
  <si>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</si>
  <si>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</si>
  <si>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</si>
  <si>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</si>
  <si>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</si>
  <si>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</si>
  <si>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</si>
  <si>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</si>
  <si>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</si>
  <si>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</si>
  <si>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</si>
  <si>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</si>
  <si>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</si>
  <si>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</si>
  <si>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</si>
  <si>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</si>
  <si>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</si>
  <si>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</si>
  <si>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</si>
  <si>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</si>
  <si>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</si>
  <si>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</si>
  <si>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</si>
  <si>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</si>
  <si>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</si>
  <si>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</si>
  <si>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</si>
  <si>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</si>
  <si>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</si>
  <si>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</si>
  <si>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</si>
  <si>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</si>
  <si>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</si>
  <si>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</si>
  <si>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</si>
  <si>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</si>
  <si>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</si>
  <si>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</si>
  <si>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</si>
  <si>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</si>
  <si>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</si>
  <si>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</si>
  <si>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</si>
  <si>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</si>
  <si>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</si>
  <si>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</si>
  <si>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</si>
  <si>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</si>
  <si>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</si>
  <si>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</si>
  <si>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</si>
  <si>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</si>
  <si>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</si>
  <si>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</si>
  <si>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</si>
  <si>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</si>
  <si>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</si>
  <si>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</si>
  <si>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</si>
  <si>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</si>
  <si>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</si>
  <si>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</si>
  <si>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</si>
  <si>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</si>
  <si>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</si>
  <si>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</si>
  <si>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</si>
  <si>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</si>
  <si>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</si>
  <si>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</si>
  <si>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</si>
  <si>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</si>
  <si>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</si>
  <si>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</si>
  <si>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</si>
  <si>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</si>
  <si>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</si>
  <si>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</si>
  <si>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</si>
  <si>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</si>
  <si>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</si>
  <si>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</si>
  <si>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</si>
  <si>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</si>
  <si>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</si>
  <si>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</si>
  <si>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</si>
  <si>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</si>
  <si>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</si>
  <si>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</si>
  <si>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</si>
  <si>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</si>
  <si>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</si>
  <si>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</si>
  <si>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</si>
  <si>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</si>
  <si>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</si>
  <si>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</si>
  <si>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</si>
  <si>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</si>
  <si>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</si>
  <si>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</si>
  <si>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</si>
  <si>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</si>
  <si>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</si>
  <si>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</si>
  <si>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</si>
  <si>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</si>
  <si>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</si>
  <si>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</si>
  <si>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</si>
  <si>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</si>
  <si>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</si>
  <si>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</si>
  <si>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</si>
  <si>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</si>
  <si>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</si>
  <si>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</si>
  <si>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</si>
  <si>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</si>
  <si>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</si>
  <si>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</si>
  <si>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</si>
  <si>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</si>
  <si>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</si>
  <si>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</si>
  <si>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</si>
  <si>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</si>
  <si>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</si>
  <si>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</si>
  <si>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</si>
  <si>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</si>
  <si>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</si>
  <si>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</si>
  <si>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</si>
  <si>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</si>
  <si>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</si>
  <si>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</si>
  <si>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</si>
  <si>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</si>
  <si>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</si>
  <si>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</si>
  <si>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</si>
  <si>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</si>
  <si>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</si>
  <si>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</si>
  <si>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</si>
  <si>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</si>
  <si>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</si>
  <si>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</si>
  <si>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</si>
  <si>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</si>
  <si>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</si>
  <si>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</si>
  <si>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</si>
  <si>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</si>
  <si>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</si>
  <si>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</si>
  <si>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</si>
  <si>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</si>
  <si>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</si>
  <si>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</si>
  <si>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</si>
  <si>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</si>
  <si>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</si>
  <si>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</si>
  <si>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</si>
  <si>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</si>
  <si>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</si>
  <si>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</si>
  <si>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</si>
  <si>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</si>
  <si>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</si>
  <si>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</si>
  <si>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</si>
  <si>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</si>
  <si>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</si>
  <si>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</si>
  <si>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</si>
  <si>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</si>
  <si>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</si>
  <si>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</si>
  <si>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</si>
  <si>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</si>
  <si>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</si>
  <si>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</si>
  <si>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</si>
  <si>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</si>
  <si>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</si>
  <si>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</si>
  <si>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</si>
  <si>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</si>
  <si>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</si>
  <si>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</si>
  <si>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</si>
  <si>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</si>
  <si>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</si>
  <si>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</si>
  <si>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</si>
  <si>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</si>
  <si>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</si>
  <si>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</si>
  <si>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</si>
  <si>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</si>
  <si>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</si>
  <si>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</si>
  <si>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</si>
  <si>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</si>
  <si>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</si>
  <si>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</si>
  <si>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</si>
  <si>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</si>
  <si>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</si>
  <si>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</si>
  <si>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</si>
  <si>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</si>
  <si>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</si>
  <si>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</si>
  <si>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</si>
  <si>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</si>
  <si>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</si>
  <si>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</si>
  <si>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</si>
  <si>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</si>
  <si>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</si>
  <si>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</si>
  <si>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</si>
  <si>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</si>
  <si>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</si>
  <si>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</si>
  <si>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</si>
  <si>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</si>
  <si>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</si>
  <si>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</si>
  <si>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</si>
  <si>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</si>
  <si>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</si>
  <si>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</si>
  <si>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</si>
  <si>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</si>
  <si>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</si>
  <si>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</si>
  <si>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</si>
  <si>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</si>
  <si>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</si>
  <si>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</si>
  <si>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</si>
  <si>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</si>
  <si>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</si>
  <si>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</si>
  <si>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</si>
  <si>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</si>
  <si>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</si>
  <si>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</si>
  <si>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</si>
  <si>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</si>
  <si>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</si>
  <si>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</si>
  <si>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</si>
  <si>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</si>
  <si>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</si>
  <si>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</si>
  <si>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</si>
  <si>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</si>
  <si>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</si>
  <si>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</si>
  <si>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</si>
  <si>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</si>
  <si>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</si>
  <si>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</si>
  <si>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</si>
  <si>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</si>
  <si>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</si>
  <si>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</si>
  <si>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</si>
  <si>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</si>
  <si>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</si>
  <si>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</si>
  <si>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</si>
  <si>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</si>
  <si>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</si>
  <si>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</si>
  <si>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</si>
  <si>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</si>
  <si>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</si>
  <si>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</si>
  <si>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</si>
  <si>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</si>
  <si>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</si>
  <si>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</si>
  <si>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</si>
  <si>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</si>
  <si>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</si>
  <si>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</si>
  <si>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</si>
  <si>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</si>
  <si>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</si>
  <si>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</si>
  <si>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</si>
  <si>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</si>
  <si>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</si>
  <si>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</si>
  <si>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</si>
  <si>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</si>
  <si>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</si>
  <si>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</si>
  <si>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</si>
  <si>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</si>
  <si>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</si>
  <si>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</si>
  <si>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</si>
  <si>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</si>
  <si>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</si>
  <si>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</si>
  <si>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</si>
  <si>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</si>
  <si>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</si>
  <si>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</si>
  <si>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</si>
  <si>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</si>
  <si>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</si>
  <si>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</si>
  <si>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</si>
  <si>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</si>
  <si>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</si>
  <si>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</si>
  <si>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</si>
  <si>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</si>
  <si>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</si>
  <si>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</si>
  <si>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</si>
  <si>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</si>
  <si>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</si>
  <si>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</si>
  <si>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</si>
  <si>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</si>
  <si>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</si>
  <si>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</si>
  <si>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</si>
  <si>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</si>
  <si>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</si>
  <si>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</si>
  <si>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</si>
  <si>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</si>
  <si>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</si>
  <si>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</si>
  <si>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</si>
  <si>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</si>
  <si>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</si>
  <si>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</si>
  <si>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</si>
  <si>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</si>
  <si>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</si>
  <si>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</si>
  <si>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</si>
  <si>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</si>
  <si>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</si>
  <si>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</si>
  <si>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</si>
  <si>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</si>
  <si>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</si>
  <si>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</si>
  <si>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</si>
  <si>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</si>
  <si>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</si>
  <si>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</si>
  <si>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</si>
  <si>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</si>
  <si>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</si>
  <si>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</si>
  <si>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</si>
  <si>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</si>
  <si>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</si>
  <si>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</si>
  <si>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</si>
  <si>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</si>
  <si>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</si>
  <si>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</si>
  <si>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</si>
  <si>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</si>
  <si>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</si>
  <si>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</si>
  <si>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</si>
  <si>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</si>
  <si>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</si>
  <si>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</si>
  <si>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</si>
  <si>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</si>
  <si>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</si>
  <si>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</si>
  <si>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</si>
  <si>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</si>
  <si>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</si>
  <si>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</si>
  <si>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</si>
  <si>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</si>
  <si>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</si>
  <si>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</si>
  <si>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</si>
  <si>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</si>
  <si>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</si>
  <si>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</si>
  <si>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</si>
  <si>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</si>
  <si>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</si>
  <si>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</si>
  <si>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</si>
  <si>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</si>
  <si>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</si>
  <si>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</si>
  <si>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</si>
  <si>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</si>
  <si>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</si>
  <si>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</si>
  <si>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</si>
  <si>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</si>
  <si>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</si>
  <si>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</si>
  <si>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</si>
  <si>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</si>
  <si>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</si>
  <si>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</si>
  <si>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</si>
  <si>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</si>
  <si>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</si>
  <si>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</si>
  <si>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</si>
  <si>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</si>
  <si>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</si>
  <si>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</si>
  <si>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</si>
  <si>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</si>
  <si>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</si>
  <si>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</si>
  <si>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</si>
  <si>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</si>
  <si>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</si>
  <si>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</si>
  <si>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</si>
  <si>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</si>
  <si>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</si>
  <si>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</si>
  <si>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</si>
  <si>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</si>
  <si>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</si>
  <si>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</si>
  <si>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</si>
  <si>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</si>
  <si>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</si>
  <si>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</si>
  <si>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</si>
  <si>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</si>
  <si>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</si>
  <si>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</si>
  <si>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</si>
  <si>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</si>
  <si>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</si>
  <si>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</si>
  <si>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</si>
  <si>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</si>
  <si>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</si>
  <si>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</si>
  <si>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</si>
  <si>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</si>
  <si>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</si>
  <si>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</si>
  <si>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</si>
  <si>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</si>
  <si>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</si>
  <si>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</si>
  <si>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</si>
  <si>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</si>
  <si>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</si>
  <si>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</si>
  <si>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</si>
  <si>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</si>
  <si>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</si>
  <si>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</si>
  <si>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</si>
  <si>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</si>
  <si>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</si>
  <si>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</si>
  <si>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</si>
  <si>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</si>
  <si>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</si>
  <si>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</si>
  <si>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</si>
  <si>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</si>
  <si>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</si>
  <si>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</si>
  <si>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</si>
  <si>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</si>
  <si>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</si>
  <si>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</si>
  <si>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</si>
  <si>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</si>
  <si>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</si>
  <si>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</si>
  <si>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</si>
  <si>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</si>
  <si>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</si>
  <si>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</si>
  <si>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</si>
  <si>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</si>
  <si>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</si>
  <si>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</si>
  <si>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</si>
  <si>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</si>
  <si>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</si>
  <si>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</si>
  <si>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</si>
  <si>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</si>
  <si>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</si>
  <si>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</si>
  <si>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</si>
  <si>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</si>
  <si>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</si>
  <si>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</si>
  <si>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</si>
  <si>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</si>
  <si>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</si>
  <si>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</si>
  <si>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</si>
  <si>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</si>
  <si>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</si>
  <si>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</si>
  <si>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</si>
  <si>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</si>
  <si>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</si>
  <si>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</si>
  <si>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</si>
  <si>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</si>
  <si>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</si>
  <si>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</si>
  <si>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</si>
  <si>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</si>
  <si>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</si>
  <si>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</si>
  <si>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</si>
  <si>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</si>
  <si>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</si>
  <si>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</si>
  <si>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</si>
  <si>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</si>
  <si>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</si>
  <si>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</si>
  <si>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</si>
  <si>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</si>
  <si>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</si>
  <si>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</si>
  <si>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</si>
  <si>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</si>
  <si>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</si>
  <si>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</si>
  <si>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</si>
  <si>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</si>
  <si>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</si>
  <si>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</si>
  <si>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</si>
  <si>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</si>
  <si>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</si>
  <si>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</si>
  <si>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</si>
  <si>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</si>
  <si>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</si>
  <si>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</si>
  <si>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</si>
  <si>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</si>
  <si>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</si>
  <si>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</si>
  <si>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</si>
  <si>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</si>
  <si>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</si>
  <si>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</si>
  <si>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</si>
  <si>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</si>
  <si>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</si>
  <si>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</si>
  <si>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</si>
  <si>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</si>
  <si>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</si>
  <si>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</si>
  <si>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</si>
  <si>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</si>
  <si>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</si>
  <si>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</si>
  <si>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</si>
  <si>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</si>
  <si>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</si>
  <si>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</si>
  <si>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</si>
  <si>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</si>
  <si>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</si>
  <si>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</si>
  <si>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</si>
  <si>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</si>
  <si>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</si>
  <si>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</si>
  <si>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</si>
  <si>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</si>
  <si>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</si>
  <si>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</si>
  <si>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</si>
  <si>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</si>
  <si>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</si>
  <si>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</si>
  <si>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</si>
  <si>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</si>
  <si>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</si>
  <si>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</si>
  <si>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</si>
  <si>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</si>
  <si>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</si>
  <si>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</si>
  <si>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</si>
  <si>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</si>
  <si>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</si>
  <si>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</si>
  <si>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</si>
  <si>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</si>
  <si>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</si>
  <si>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</si>
  <si>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</si>
  <si>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</si>
  <si>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</si>
  <si>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</si>
  <si>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</si>
  <si>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</si>
  <si>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</si>
  <si>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</si>
  <si>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</si>
  <si>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</si>
  <si>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</si>
  <si>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</si>
  <si>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</si>
  <si>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</si>
  <si>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</si>
  <si>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</si>
  <si>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</si>
  <si>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</si>
  <si>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</si>
  <si>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</si>
  <si>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</si>
  <si>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</si>
  <si>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</si>
  <si>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</si>
  <si>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</si>
  <si>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</si>
  <si>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</si>
  <si>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</si>
  <si>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</si>
  <si>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</si>
  <si>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</si>
  <si>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</si>
  <si>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</si>
  <si>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</si>
  <si>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</si>
  <si>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</si>
  <si>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</si>
  <si>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</si>
  <si>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</si>
  <si>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</si>
  <si>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</si>
  <si>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</si>
  <si>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</si>
  <si>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</si>
  <si>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</si>
  <si>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</si>
  <si>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</si>
  <si>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</si>
  <si>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</si>
  <si>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</si>
  <si>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</si>
  <si>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</si>
  <si>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</si>
  <si>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</si>
  <si>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</si>
  <si>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</si>
  <si>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</si>
  <si>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</si>
  <si>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</si>
  <si>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</si>
  <si>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</si>
  <si>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</si>
  <si>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</si>
  <si>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</si>
  <si>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</si>
  <si>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</si>
  <si>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</si>
  <si>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</si>
  <si>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</si>
  <si>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</si>
  <si>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</si>
  <si>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</si>
  <si>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</si>
  <si>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</si>
  <si>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</si>
  <si>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</si>
  <si>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</si>
  <si>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</si>
  <si>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</si>
  <si>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</si>
  <si>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</si>
  <si>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</si>
  <si>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</si>
  <si>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</si>
  <si>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</si>
  <si>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</si>
  <si>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</si>
  <si>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</si>
  <si>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</si>
  <si>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</si>
  <si>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</si>
  <si>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</si>
  <si>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</si>
  <si>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</si>
  <si>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</si>
  <si>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</si>
  <si>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</si>
  <si>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</si>
  <si>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</si>
  <si>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</si>
  <si>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</si>
  <si>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</si>
  <si>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</si>
  <si>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</si>
  <si>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</si>
  <si>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</si>
  <si>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</si>
  <si>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</si>
  <si>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</si>
  <si>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</si>
  <si>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</si>
  <si>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</si>
  <si>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</si>
  <si>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</si>
  <si>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</si>
  <si>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</si>
  <si>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</si>
  <si>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</si>
  <si>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</si>
  <si>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</si>
  <si>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</si>
  <si>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</si>
  <si>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</si>
  <si>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</si>
  <si>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</si>
  <si>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</si>
  <si>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</si>
  <si>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</si>
  <si>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</si>
  <si>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</si>
  <si>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</si>
  <si>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</si>
  <si>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</si>
  <si>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</si>
  <si>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</si>
  <si>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</si>
  <si>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</si>
  <si>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</si>
  <si>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</si>
  <si>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</si>
  <si>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</si>
  <si>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</si>
  <si>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</si>
  <si>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</si>
  <si>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</si>
  <si>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</si>
  <si>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</si>
  <si>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</si>
  <si>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</si>
  <si>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</si>
  <si>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</si>
  <si>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</si>
  <si>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</si>
  <si>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</si>
  <si>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</si>
  <si>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</si>
  <si>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</si>
  <si>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</si>
  <si>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</si>
  <si>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</si>
  <si>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</si>
  <si>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</si>
  <si>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</si>
  <si>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</si>
  <si>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</si>
  <si>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</si>
  <si>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</si>
  <si>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</si>
  <si>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</si>
  <si>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</si>
  <si>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</si>
  <si>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</si>
  <si>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</si>
  <si>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</si>
  <si>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</si>
  <si>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</si>
  <si>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</si>
  <si>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</si>
  <si>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</si>
  <si>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</si>
  <si>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</si>
  <si>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</si>
  <si>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</si>
  <si>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</si>
  <si>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</si>
  <si>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</si>
  <si>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</si>
  <si>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</si>
  <si>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</si>
  <si>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</si>
  <si>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</si>
  <si>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</si>
  <si>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</si>
  <si>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</si>
  <si>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</si>
  <si>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</si>
  <si>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</si>
  <si>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</si>
  <si>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</si>
  <si>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</si>
  <si>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</si>
  <si>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</si>
  <si>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</si>
  <si>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</si>
  <si>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</si>
  <si>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</si>
  <si>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</si>
  <si>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</si>
  <si>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</si>
  <si>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</si>
  <si>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</si>
  <si>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</si>
  <si>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</si>
  <si>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</si>
  <si>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</si>
  <si>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</si>
  <si>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</si>
  <si>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</si>
  <si>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</si>
  <si>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</si>
  <si>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</si>
  <si>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</si>
  <si>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</si>
  <si>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</si>
  <si>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</si>
  <si>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</si>
  <si>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</si>
  <si>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</si>
  <si>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</si>
  <si>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</si>
  <si>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</si>
  <si>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</si>
  <si>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</si>
  <si>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</si>
  <si>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</si>
  <si>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</si>
  <si>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</si>
  <si>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</si>
  <si>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</si>
  <si>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</si>
  <si>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</si>
  <si>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</si>
  <si>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</si>
  <si>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</si>
  <si>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</si>
  <si>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</si>
  <si>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</si>
  <si>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</si>
  <si>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</si>
  <si>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</si>
  <si>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</si>
  <si>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</si>
  <si>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</si>
  <si>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</si>
  <si>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</si>
  <si>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</si>
  <si>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</si>
  <si>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</si>
  <si>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</si>
  <si>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</si>
  <si>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</si>
  <si>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</si>
  <si>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</si>
  <si>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</si>
  <si>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</si>
  <si>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</si>
  <si>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</si>
  <si>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</si>
  <si>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</si>
  <si>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</si>
  <si>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</si>
  <si>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</si>
  <si>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</si>
  <si>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</si>
  <si>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</si>
  <si>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</si>
  <si>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</si>
  <si>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</si>
  <si>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</si>
  <si>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</si>
  <si>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</si>
  <si>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</si>
  <si>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</si>
  <si>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</si>
  <si>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</si>
  <si>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</si>
  <si>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</si>
  <si>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</si>
  <si>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</si>
  <si>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</si>
  <si>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</si>
  <si>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</si>
  <si>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</si>
  <si>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</si>
  <si>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</si>
  <si>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</si>
  <si>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</si>
  <si>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</si>
  <si>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</si>
  <si>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</si>
  <si>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</si>
  <si>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</si>
  <si>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</si>
  <si>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</si>
  <si>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</si>
  <si>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</si>
  <si>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</si>
  <si>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</si>
  <si>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</si>
  <si>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</si>
  <si>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</si>
  <si>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</si>
  <si>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</si>
  <si>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</si>
  <si>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</si>
  <si>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</si>
  <si>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</si>
  <si>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</si>
  <si>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</si>
  <si>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</si>
  <si>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</si>
  <si>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</si>
  <si>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</si>
  <si>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</si>
  <si>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</si>
  <si>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</si>
  <si>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</si>
  <si>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</si>
  <si>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</si>
  <si>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</si>
  <si>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</si>
  <si>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</si>
  <si>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</si>
  <si>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</si>
  <si>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</si>
  <si>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</si>
  <si>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</si>
  <si>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</si>
  <si>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</si>
  <si>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</si>
  <si>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</si>
  <si>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</si>
  <si>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</si>
  <si>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</si>
  <si>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</si>
  <si>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</si>
  <si>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</si>
  <si>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</si>
  <si>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</si>
  <si>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</si>
  <si>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</si>
  <si>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</si>
  <si>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</si>
  <si>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</si>
  <si>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</si>
  <si>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</si>
  <si>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</si>
  <si>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</si>
  <si>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</si>
  <si>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</si>
  <si>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</si>
  <si>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</si>
  <si>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</si>
  <si>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</si>
  <si>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</si>
  <si>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</si>
  <si>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</si>
  <si>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</si>
  <si>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</si>
  <si>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</si>
  <si>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</si>
  <si>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</si>
  <si>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</si>
  <si>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</si>
  <si>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</si>
  <si>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</si>
  <si>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</si>
  <si>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</si>
  <si>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</si>
  <si>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</si>
  <si>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</si>
  <si>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</si>
  <si>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</si>
  <si>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</si>
  <si>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</si>
  <si>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</si>
  <si>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</si>
  <si>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</si>
  <si>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</si>
  <si>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</si>
  <si>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</si>
  <si>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</si>
  <si>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</si>
  <si>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</si>
  <si>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</si>
  <si>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</si>
  <si>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</si>
  <si>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</si>
  <si>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</si>
  <si>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</si>
  <si>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</si>
  <si>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</si>
  <si>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</si>
  <si>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</si>
  <si>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</si>
  <si>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</si>
  <si>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</si>
  <si>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</si>
  <si>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</si>
  <si>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</si>
  <si>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</si>
  <si>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</si>
  <si>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</si>
  <si>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</si>
  <si>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</si>
  <si>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</si>
  <si>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</si>
  <si>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</si>
  <si>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</si>
  <si>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</si>
  <si>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</si>
  <si>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</si>
  <si>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</si>
  <si>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</si>
  <si>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</si>
  <si>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</si>
  <si>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</si>
  <si>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</si>
  <si>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</si>
  <si>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</si>
  <si>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</si>
  <si>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</si>
  <si>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</si>
  <si>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</si>
  <si>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</si>
  <si>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</si>
  <si>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</si>
  <si>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</si>
  <si>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</si>
  <si>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</si>
  <si>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</si>
  <si>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</si>
  <si>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</si>
  <si>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</si>
  <si>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</si>
  <si>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</si>
  <si>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</si>
  <si>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</si>
  <si>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</si>
  <si>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</si>
  <si>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</si>
  <si>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</si>
  <si>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</si>
  <si>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</si>
  <si>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</si>
  <si>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</si>
  <si>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</si>
  <si>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</si>
  <si>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</si>
  <si>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</si>
  <si>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</si>
  <si>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</si>
  <si>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</si>
  <si>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</si>
  <si>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</si>
  <si>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</si>
  <si>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</si>
  <si>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</si>
  <si>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</si>
  <si>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</si>
  <si>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</si>
  <si>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</si>
  <si>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</si>
  <si>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</si>
  <si>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</si>
  <si>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</si>
  <si>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</si>
  <si>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</si>
  <si>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</si>
  <si>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</si>
  <si>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</si>
  <si>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</si>
  <si>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</si>
  <si>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</si>
  <si>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</si>
  <si>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</si>
  <si>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</si>
  <si>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</si>
  <si>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</si>
  <si>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</si>
  <si>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</si>
  <si>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</si>
  <si>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</si>
  <si>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</si>
  <si>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</si>
  <si>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</si>
  <si>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</si>
  <si>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</si>
  <si>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</si>
  <si>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</si>
  <si>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</si>
  <si>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</si>
  <si>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</si>
  <si>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</si>
  <si>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</si>
  <si>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</si>
  <si>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</si>
  <si>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</si>
  <si>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</si>
  <si>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</si>
  <si>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</si>
  <si>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</si>
  <si>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</si>
  <si>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</si>
  <si>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</si>
  <si>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</si>
  <si>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</si>
  <si>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</si>
  <si>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</si>
  <si>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</si>
  <si>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</si>
  <si>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</si>
  <si>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</si>
  <si>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</si>
  <si>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</si>
  <si>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</si>
  <si>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</si>
  <si>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</si>
  <si>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</si>
  <si>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</si>
  <si>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</si>
  <si>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</si>
  <si>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</si>
  <si>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</si>
  <si>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</si>
  <si>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</si>
  <si>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</si>
  <si>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</si>
  <si>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</si>
  <si>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</si>
  <si>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</si>
  <si>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</si>
  <si>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</si>
  <si>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</si>
  <si>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</si>
  <si>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</si>
  <si>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</si>
  <si>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</si>
  <si>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</si>
  <si>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</si>
  <si>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</si>
  <si>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</si>
  <si>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</si>
  <si>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</si>
  <si>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</si>
  <si>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</si>
  <si>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</si>
  <si>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</si>
  <si>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</si>
  <si>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</si>
  <si>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</si>
  <si>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</si>
  <si>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</si>
  <si>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</si>
  <si>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</si>
  <si>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</si>
  <si>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</si>
  <si>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</si>
  <si>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</si>
  <si>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</si>
  <si>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</si>
  <si>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</si>
  <si>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</si>
  <si>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</si>
  <si>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</si>
  <si>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</si>
  <si>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</si>
  <si>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</si>
  <si>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</si>
  <si>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</si>
  <si>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</si>
  <si>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</si>
  <si>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</si>
  <si>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</si>
  <si>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</si>
  <si>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</si>
  <si>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</si>
  <si>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</si>
  <si>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</si>
  <si>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</si>
  <si>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</si>
  <si>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</si>
  <si>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</si>
  <si>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</si>
  <si>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</si>
  <si>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</si>
  <si>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</si>
  <si>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</si>
  <si>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</si>
  <si>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</si>
  <si>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</si>
  <si>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</si>
  <si>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</si>
  <si>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</si>
  <si>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</si>
  <si>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</si>
  <si>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</si>
  <si>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</si>
  <si>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</si>
  <si>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</si>
  <si>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</si>
  <si>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</si>
  <si>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</si>
  <si>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</si>
  <si>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</si>
  <si>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</si>
  <si>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</si>
  <si>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</si>
  <si>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</si>
  <si>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</si>
  <si>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</si>
  <si>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</si>
  <si>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</si>
  <si>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</si>
  <si>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</si>
  <si>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</si>
  <si>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</si>
  <si>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</si>
  <si>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</si>
  <si>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</si>
  <si>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</si>
  <si>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</si>
  <si>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</si>
  <si>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</si>
  <si>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</si>
  <si>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</si>
  <si>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</si>
  <si>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</si>
  <si>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</si>
  <si>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</si>
  <si>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</si>
  <si>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</si>
  <si>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</si>
  <si>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</si>
  <si>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</si>
  <si>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</si>
  <si>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</si>
  <si>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</si>
  <si>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</si>
  <si>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</si>
  <si>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</si>
  <si>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</si>
  <si>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</si>
  <si>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</si>
  <si>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</si>
  <si>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</si>
  <si>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</si>
  <si>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</si>
  <si>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</si>
  <si>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</si>
  <si>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</si>
  <si>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</si>
  <si>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</si>
  <si>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</si>
  <si>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</si>
  <si>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</si>
  <si>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</si>
  <si>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</si>
  <si>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</si>
  <si>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</si>
  <si>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</si>
  <si>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</si>
  <si>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</si>
  <si>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</si>
  <si>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</si>
  <si>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</si>
  <si>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</si>
  <si>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</si>
  <si>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</si>
  <si>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</si>
  <si>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</si>
  <si>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</si>
  <si>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</si>
  <si>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</si>
  <si>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</si>
  <si>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</si>
  <si>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</si>
  <si>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</si>
  <si>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</si>
  <si>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</si>
  <si>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</si>
  <si>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</si>
  <si>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</si>
  <si>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</si>
  <si>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</si>
  <si>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</si>
  <si>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</si>
  <si>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</si>
  <si>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</si>
  <si>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</si>
  <si>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</si>
  <si>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</si>
  <si>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</si>
  <si>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</si>
  <si>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</si>
  <si>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</si>
  <si>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</si>
  <si>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</si>
  <si>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</si>
  <si>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</si>
  <si>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</si>
  <si>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</si>
  <si>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</si>
  <si>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</si>
  <si>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</si>
  <si>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</si>
  <si>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</si>
  <si>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</si>
  <si>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</si>
  <si>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</si>
  <si>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</si>
  <si>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</si>
  <si>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</si>
  <si>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</si>
  <si>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</si>
  <si>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</si>
  <si>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</si>
  <si>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</si>
  <si>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</si>
  <si>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</si>
  <si>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</si>
  <si>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</si>
  <si>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</si>
  <si>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</si>
  <si>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</si>
  <si>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</si>
  <si>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</si>
  <si>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</si>
  <si>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</si>
  <si>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</si>
  <si>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</si>
  <si>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</si>
  <si>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</si>
  <si>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</si>
  <si>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</si>
  <si>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</si>
  <si>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</si>
  <si>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</si>
  <si>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</si>
  <si>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</si>
  <si>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</si>
  <si>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</si>
  <si>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</si>
  <si>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</si>
  <si>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</si>
  <si>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</si>
  <si>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</si>
  <si>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</si>
  <si>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</si>
  <si>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</si>
  <si>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</si>
  <si>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</si>
  <si>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</si>
  <si>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</si>
  <si>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</si>
  <si>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</si>
  <si>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</si>
  <si>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</si>
  <si>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</si>
  <si>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</si>
  <si>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</si>
  <si>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</si>
  <si>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</si>
  <si>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</si>
  <si>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</si>
  <si>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</si>
  <si>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</si>
  <si>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</si>
  <si>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</si>
  <si>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</si>
  <si>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</si>
  <si>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</si>
  <si>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</si>
  <si>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</si>
  <si>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</si>
  <si>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</si>
  <si>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</si>
  <si>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</si>
  <si>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</si>
  <si>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</si>
  <si>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</si>
  <si>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</si>
  <si>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</si>
  <si>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</si>
  <si>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</si>
  <si>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</si>
  <si>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</si>
  <si>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</si>
  <si>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</si>
  <si>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</si>
  <si>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</si>
  <si>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</si>
  <si>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</si>
  <si>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</si>
  <si>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</si>
  <si>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</si>
  <si>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</si>
  <si>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</si>
  <si>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</si>
  <si>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</si>
  <si>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</si>
  <si>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</si>
  <si>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</si>
  <si>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</si>
  <si>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</si>
  <si>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</si>
  <si>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</si>
  <si>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</si>
  <si>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</si>
  <si>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</si>
  <si>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</si>
  <si>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</si>
  <si>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</si>
  <si>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</si>
  <si>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</si>
  <si>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</si>
  <si>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</si>
  <si>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</si>
  <si>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</si>
  <si>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</si>
  <si>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</si>
  <si>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</si>
  <si>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</si>
  <si>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</si>
  <si>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</si>
  <si>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</si>
  <si>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</si>
  <si>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</si>
  <si>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</si>
  <si>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</si>
  <si>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</si>
  <si>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</si>
  <si>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</si>
  <si>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</si>
  <si>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</si>
  <si>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</si>
  <si>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</si>
  <si>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</si>
  <si>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</si>
  <si>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</si>
  <si>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</si>
  <si>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</si>
  <si>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</si>
  <si>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</si>
  <si>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</si>
  <si>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</si>
  <si>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</si>
  <si>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</si>
  <si>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</si>
  <si>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</si>
  <si>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</si>
  <si>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</si>
  <si>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</si>
  <si>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</si>
  <si>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</si>
  <si>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</si>
  <si>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</si>
  <si>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</si>
  <si>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</si>
  <si>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</si>
  <si>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</si>
  <si>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</si>
  <si>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</si>
  <si>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</si>
  <si>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</si>
  <si>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</si>
  <si>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</si>
  <si>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</si>
  <si>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</si>
  <si>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</si>
  <si>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</si>
  <si>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</si>
  <si>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</si>
  <si>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</si>
  <si>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</si>
  <si>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</si>
  <si>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</si>
  <si>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</si>
  <si>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</si>
  <si>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</si>
  <si>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</si>
  <si>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</si>
  <si>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</si>
  <si>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</si>
  <si>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</si>
  <si>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</si>
  <si>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</si>
  <si>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</si>
  <si>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</si>
  <si>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</si>
  <si>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</si>
  <si>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</si>
  <si>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</si>
  <si>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</si>
  <si>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</si>
  <si>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</si>
  <si>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</si>
  <si>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</si>
  <si>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</si>
  <si>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</si>
  <si>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</si>
  <si>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</si>
  <si>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</si>
  <si>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</si>
  <si>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</si>
  <si>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</si>
  <si>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</si>
  <si>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</si>
  <si>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</si>
  <si>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</si>
  <si>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</si>
  <si>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</si>
  <si>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</si>
  <si>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</si>
  <si>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</si>
  <si>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</si>
  <si>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</si>
  <si>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</si>
  <si>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</si>
  <si>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</si>
  <si>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</si>
  <si>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</si>
  <si>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</si>
  <si>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</si>
  <si>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</si>
  <si>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</si>
  <si>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</si>
  <si>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</si>
  <si>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</si>
  <si>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</si>
  <si>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</si>
  <si>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</si>
  <si>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</si>
  <si>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</si>
  <si>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</si>
  <si>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</si>
  <si>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</si>
  <si>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</si>
  <si>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</si>
  <si>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</si>
  <si>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</si>
  <si>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</si>
  <si>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</si>
  <si>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</si>
  <si>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</si>
  <si>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</si>
  <si>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</si>
  <si>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</si>
  <si>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</si>
  <si>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</si>
  <si>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</si>
  <si>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</si>
  <si>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</si>
  <si>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</si>
  <si>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</si>
  <si>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</si>
  <si>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</si>
  <si>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</si>
  <si>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</si>
  <si>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</si>
  <si>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</si>
  <si>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</si>
  <si>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</si>
  <si>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</si>
  <si>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</si>
  <si>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</si>
  <si>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</si>
  <si>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</si>
  <si>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</si>
  <si>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</si>
  <si>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</si>
  <si>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</si>
  <si>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</si>
  <si>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</si>
  <si>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</si>
  <si>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</si>
  <si>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</si>
  <si>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</si>
  <si>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</si>
  <si>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</si>
  <si>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</si>
  <si>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</si>
  <si>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</si>
  <si>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</si>
  <si>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</si>
  <si>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</si>
  <si>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</si>
  <si>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</si>
  <si>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</si>
  <si>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</si>
  <si>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</si>
  <si>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</si>
  <si>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</si>
  <si>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</si>
  <si>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</si>
  <si>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</si>
  <si>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</si>
  <si>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</si>
  <si>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</si>
  <si>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</si>
  <si>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</si>
  <si>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</si>
  <si>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</si>
  <si>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</si>
  <si>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</si>
  <si>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</si>
  <si>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</si>
  <si>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</si>
  <si>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</si>
  <si>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</si>
  <si>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</si>
  <si>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</si>
  <si>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</si>
  <si>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</si>
  <si>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</si>
  <si>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</si>
  <si>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</si>
  <si>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</si>
  <si>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</si>
  <si>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</si>
  <si>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</si>
  <si>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</si>
  <si>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</si>
  <si>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</si>
  <si>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</si>
  <si>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</si>
  <si>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</si>
  <si>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</si>
  <si>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</si>
  <si>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</si>
  <si>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</si>
  <si>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</si>
  <si>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</si>
  <si>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</si>
  <si>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</si>
  <si>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</si>
  <si>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</si>
  <si>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</si>
  <si>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</si>
  <si>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</si>
  <si>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</si>
  <si>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</si>
  <si>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</si>
  <si>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</si>
  <si>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</si>
  <si>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</si>
  <si>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</si>
  <si>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</si>
  <si>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</si>
  <si>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</si>
  <si>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</si>
  <si>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</si>
  <si>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</si>
  <si>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</si>
  <si>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</si>
  <si>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</si>
  <si>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</si>
  <si>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</si>
  <si>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</si>
  <si>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</si>
  <si>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</si>
  <si>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</si>
  <si>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</si>
  <si>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</si>
  <si>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</si>
  <si>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</si>
  <si>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</si>
  <si>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</si>
  <si>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</si>
  <si>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</si>
  <si>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</si>
  <si>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</si>
  <si>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</si>
  <si>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</si>
  <si>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</si>
  <si>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</si>
  <si>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</si>
  <si>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</si>
  <si>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</si>
  <si>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</si>
  <si>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</si>
  <si>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</si>
  <si>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</si>
  <si>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</si>
  <si>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</si>
  <si>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</si>
  <si>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</si>
  <si>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</si>
  <si>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</si>
  <si>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</si>
  <si>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</si>
  <si>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</si>
  <si>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</si>
  <si>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</si>
  <si>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</si>
  <si>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</si>
  <si>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</si>
  <si>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</si>
  <si>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</si>
  <si>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</si>
  <si>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</si>
  <si>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</si>
  <si>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</si>
  <si>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</si>
  <si>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</si>
  <si>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</si>
  <si>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</si>
  <si>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</si>
  <si>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</si>
  <si>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</si>
  <si>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</si>
  <si>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</si>
  <si>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</si>
  <si>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</si>
  <si>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</si>
  <si>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</si>
  <si>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</si>
  <si>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</si>
  <si>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</si>
  <si>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</si>
  <si>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</si>
  <si>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</si>
  <si>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</si>
  <si>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</si>
  <si>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</si>
  <si>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</si>
  <si>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</si>
  <si>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</si>
  <si>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</si>
  <si>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</si>
  <si>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</si>
  <si>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</si>
  <si>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</si>
  <si>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</si>
  <si>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</si>
  <si>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</si>
  <si>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</si>
  <si>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</si>
  <si>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</si>
  <si>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</si>
  <si>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</si>
  <si>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</si>
  <si>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</si>
  <si>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</si>
  <si>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</si>
  <si>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</si>
  <si>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</si>
  <si>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</si>
  <si>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</si>
  <si>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</si>
  <si>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</si>
  <si>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</si>
  <si>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</si>
  <si>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</si>
  <si>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</si>
  <si>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</si>
  <si>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</si>
  <si>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</si>
  <si>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</si>
  <si>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</si>
  <si>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</si>
  <si>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</si>
  <si>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</si>
  <si>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</si>
  <si>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</si>
  <si>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</si>
  <si>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</si>
  <si>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</si>
  <si>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</si>
  <si>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</si>
  <si>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</si>
  <si>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</si>
  <si>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</si>
  <si>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</si>
  <si>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</si>
  <si>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</si>
  <si>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</si>
  <si>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</si>
  <si>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</si>
  <si>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</si>
  <si>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</si>
  <si>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</si>
  <si>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</si>
  <si>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</si>
  <si>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</si>
  <si>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</si>
  <si>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</si>
  <si>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</si>
  <si>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</si>
  <si>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</si>
  <si>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</si>
  <si>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</si>
  <si>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</si>
  <si>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</si>
  <si>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</si>
  <si>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</si>
  <si>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</si>
  <si>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</si>
  <si>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</si>
  <si>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</si>
  <si>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</si>
  <si>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</si>
  <si>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</si>
  <si>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</si>
  <si>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</si>
  <si>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</si>
  <si>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</si>
  <si>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</si>
  <si>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</si>
  <si>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</si>
  <si>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</si>
  <si>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</si>
  <si>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</si>
  <si>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</si>
  <si>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</si>
  <si>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</si>
  <si>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</si>
  <si>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</si>
  <si>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</si>
  <si>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</si>
  <si>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</si>
  <si>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</si>
  <si>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</si>
  <si>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</si>
  <si>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</si>
  <si>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</si>
  <si>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</si>
  <si>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</si>
  <si>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</si>
  <si>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</si>
  <si>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</si>
  <si>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</si>
  <si>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</si>
  <si>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</si>
  <si>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</si>
  <si>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</si>
  <si>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</si>
  <si>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</si>
  <si>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</si>
  <si>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</si>
  <si>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</si>
  <si>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</si>
  <si>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</si>
  <si>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</si>
  <si>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</si>
  <si>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</si>
  <si>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</si>
  <si>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</si>
  <si>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</si>
  <si>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</si>
  <si>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</si>
  <si>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</si>
  <si>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</si>
  <si>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</si>
  <si>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</si>
  <si>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</si>
  <si>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</si>
  <si>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</si>
  <si>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</si>
  <si>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</si>
  <si>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</si>
  <si>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</si>
  <si>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</si>
  <si>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</si>
  <si>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</si>
  <si>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</si>
  <si>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</si>
  <si>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</si>
  <si>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</si>
  <si>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</si>
  <si>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</si>
  <si>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</si>
  <si>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</si>
  <si>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</si>
  <si>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</si>
  <si>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</si>
  <si>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</si>
  <si>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</si>
  <si>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</si>
  <si>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</si>
  <si>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</si>
  <si>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</si>
  <si>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</si>
  <si>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</si>
  <si>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</si>
  <si>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</si>
  <si>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</si>
  <si>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</si>
  <si>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</si>
  <si>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</si>
  <si>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</si>
  <si>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</si>
  <si>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</si>
  <si>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</si>
  <si>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</si>
  <si>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</si>
  <si>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</si>
  <si>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</si>
  <si>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</si>
  <si>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</si>
  <si>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</si>
  <si>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</si>
  <si>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</si>
  <si>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</si>
  <si>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</si>
  <si>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</si>
  <si>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</si>
  <si>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</si>
  <si>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</si>
  <si>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</si>
  <si>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</si>
  <si>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</si>
  <si>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</si>
  <si>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</si>
  <si>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</si>
  <si>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</si>
  <si>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</si>
  <si>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</si>
  <si>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</si>
  <si>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</si>
  <si>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</si>
  <si>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</si>
  <si>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</si>
  <si>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</si>
  <si>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</si>
  <si>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</si>
  <si>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</si>
  <si>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</si>
  <si>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</si>
  <si>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</si>
  <si>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</si>
  <si>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</si>
  <si>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</si>
  <si>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</si>
  <si>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</si>
  <si>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</si>
  <si>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</si>
  <si>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</si>
  <si>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</si>
  <si>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</si>
  <si>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</si>
  <si>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</si>
  <si>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</si>
  <si>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</si>
  <si>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</si>
  <si>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</si>
  <si>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</si>
  <si>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</si>
  <si>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</si>
  <si>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</si>
  <si>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</si>
  <si>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</si>
  <si>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</si>
  <si>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</si>
  <si>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</si>
  <si>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</si>
  <si>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</si>
  <si>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</si>
  <si>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</si>
  <si>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</si>
  <si>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</si>
  <si>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</si>
  <si>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</si>
  <si>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</si>
  <si>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</si>
  <si>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</si>
  <si>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</si>
  <si>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</si>
  <si>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</si>
  <si>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</si>
  <si>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</si>
  <si>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</si>
  <si>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</si>
  <si>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</si>
  <si>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</si>
  <si>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</si>
  <si>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</si>
  <si>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</si>
  <si>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</si>
  <si>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</si>
  <si>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</si>
  <si>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</si>
  <si>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</si>
  <si>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</si>
  <si>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</si>
  <si>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</si>
  <si>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</si>
  <si>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</si>
  <si>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</si>
  <si>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</si>
  <si>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</si>
  <si>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</si>
  <si>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</si>
  <si>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</si>
  <si>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</si>
  <si>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</si>
  <si>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</si>
  <si>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</si>
  <si>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</si>
  <si>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</si>
  <si>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</si>
  <si>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</si>
  <si>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</si>
  <si>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</si>
  <si>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</si>
  <si>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</si>
  <si>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</si>
  <si>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</si>
  <si>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</si>
  <si>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</si>
  <si>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</si>
  <si>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</si>
  <si>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</si>
  <si>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</si>
  <si>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</si>
  <si>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</si>
  <si>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</si>
  <si>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</si>
  <si>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</si>
  <si>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</si>
  <si>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</si>
  <si>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</si>
  <si>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</si>
  <si>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</si>
  <si>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</si>
  <si>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</si>
  <si>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</si>
  <si>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</si>
  <si>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</si>
  <si>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</si>
  <si>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</si>
  <si>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</si>
  <si>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</si>
  <si>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</si>
  <si>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</si>
  <si>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</si>
  <si>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</si>
  <si>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</si>
  <si>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</si>
  <si>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</si>
  <si>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</si>
  <si>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</si>
  <si>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</si>
  <si>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</si>
  <si>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</si>
  <si>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</si>
  <si>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</si>
  <si>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</si>
  <si>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</si>
  <si>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</si>
  <si>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</si>
  <si>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</si>
  <si>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</si>
  <si>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</si>
  <si>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</si>
  <si>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</si>
  <si>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</si>
  <si>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</si>
  <si>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</si>
  <si>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</si>
  <si>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</si>
  <si>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</si>
  <si>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</si>
  <si>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</si>
  <si>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</si>
  <si>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</si>
  <si>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</si>
  <si>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</si>
  <si>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</si>
  <si>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</si>
  <si>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</si>
  <si>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</si>
  <si>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</si>
  <si>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</si>
  <si>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</si>
  <si>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</si>
  <si>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</si>
  <si>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</si>
  <si>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</si>
  <si>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</si>
  <si>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</si>
  <si>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</si>
  <si>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</si>
  <si>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</si>
  <si>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</si>
  <si>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</si>
  <si>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</si>
  <si>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</si>
  <si>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</si>
  <si>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</si>
  <si>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</si>
  <si>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</si>
  <si>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</si>
  <si>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</si>
  <si>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</si>
  <si>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</si>
  <si>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</si>
  <si>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</si>
  <si>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</si>
  <si>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</si>
  <si>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</si>
  <si>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</si>
  <si>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</si>
  <si>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</si>
  <si>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</si>
  <si>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</si>
  <si>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</si>
  <si>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</si>
  <si>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</si>
  <si>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</si>
  <si>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</si>
  <si>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</si>
  <si>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</si>
  <si>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</si>
  <si>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</si>
  <si>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</si>
  <si>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</si>
  <si>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</si>
  <si>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</si>
  <si>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</si>
  <si>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</si>
  <si>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</si>
  <si>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</si>
  <si>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</si>
  <si>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</si>
  <si>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</si>
  <si>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</si>
  <si>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</si>
  <si>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</si>
  <si>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</si>
  <si>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</si>
  <si>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</si>
  <si>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</si>
  <si>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</si>
  <si>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</si>
  <si>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</si>
  <si>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</si>
  <si>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</si>
  <si>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</si>
  <si>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</si>
  <si>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</si>
  <si>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</si>
  <si>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</si>
  <si>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</si>
  <si>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</si>
  <si>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</si>
  <si>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</si>
  <si>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</si>
  <si>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</si>
  <si>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</si>
  <si>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</si>
  <si>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</si>
  <si>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</si>
  <si>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</si>
  <si>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</si>
  <si>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</si>
  <si>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</si>
  <si>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</si>
  <si>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</si>
  <si>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</si>
  <si>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</si>
  <si>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</si>
  <si>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</si>
  <si>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</si>
  <si>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</si>
  <si>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</si>
  <si>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</si>
  <si>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</si>
  <si>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</si>
  <si>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</si>
  <si>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</si>
  <si>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</si>
  <si>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</si>
  <si>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</si>
  <si>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</si>
  <si>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</si>
  <si>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</si>
  <si>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</si>
  <si>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</si>
  <si>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</si>
  <si>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</si>
  <si>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</si>
  <si>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</si>
  <si>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</si>
  <si>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</si>
  <si>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</si>
  <si>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</si>
  <si>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</si>
  <si>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</si>
  <si>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</si>
  <si>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</si>
  <si>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</si>
  <si>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</si>
  <si>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</si>
  <si>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</si>
  <si>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</si>
  <si>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</si>
  <si>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</si>
  <si>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</si>
  <si>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</si>
  <si>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</si>
  <si>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</si>
  <si>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</si>
  <si>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</si>
  <si>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</si>
  <si>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</si>
  <si>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</si>
  <si>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</si>
  <si>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</si>
  <si>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</si>
  <si>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</si>
  <si>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</si>
  <si>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</si>
  <si>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</si>
  <si>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</si>
  <si>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</si>
  <si>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</si>
  <si>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</si>
  <si>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</si>
  <si>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</si>
  <si>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</si>
  <si>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</si>
  <si>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</si>
  <si>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</si>
  <si>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</si>
  <si>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</si>
  <si>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</si>
  <si>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</si>
  <si>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</si>
  <si>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</si>
  <si>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</si>
  <si>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</si>
  <si>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</si>
  <si>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</si>
  <si>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</si>
  <si>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</si>
  <si>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</si>
  <si>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</si>
  <si>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</si>
  <si>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</si>
  <si>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</si>
  <si>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</si>
  <si>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</si>
  <si>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</si>
  <si>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</si>
  <si>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</si>
  <si>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</si>
  <si>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</si>
  <si>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</si>
  <si>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</si>
  <si>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</si>
  <si>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</si>
  <si>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</si>
  <si>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</si>
  <si>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</si>
  <si>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</si>
  <si>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</si>
  <si>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</si>
  <si>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</si>
  <si>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</si>
  <si>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</si>
  <si>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</si>
  <si>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</si>
  <si>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</si>
  <si>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</si>
  <si>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</si>
  <si>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</si>
  <si>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</si>
  <si>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</si>
  <si>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</si>
  <si>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</si>
  <si>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</si>
  <si>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</si>
  <si>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</si>
  <si>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</si>
  <si>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</si>
  <si>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</si>
  <si>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</si>
  <si>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</si>
  <si>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</si>
  <si>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</si>
  <si>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</si>
  <si>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</si>
  <si>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</si>
  <si>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</si>
  <si>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</si>
  <si>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</si>
  <si>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</si>
  <si>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</si>
  <si>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</si>
  <si>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</si>
  <si>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</si>
  <si>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</si>
  <si>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</si>
  <si>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</si>
  <si>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</si>
  <si>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</si>
  <si>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</si>
  <si>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</si>
  <si>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</si>
  <si>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</si>
  <si>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</si>
  <si>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</si>
  <si>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</si>
  <si>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</si>
  <si>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</si>
  <si>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</si>
  <si>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</si>
  <si>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</si>
  <si>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</si>
  <si>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</si>
  <si>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</si>
  <si>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</si>
  <si>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</si>
  <si>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</si>
  <si>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</si>
  <si>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</si>
  <si>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</si>
  <si>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</si>
  <si>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</si>
  <si>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</si>
  <si>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</si>
  <si>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</si>
  <si>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</si>
  <si>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</si>
  <si>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</si>
  <si>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</si>
  <si>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</si>
  <si>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</si>
  <si>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</si>
  <si>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</si>
  <si>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</si>
  <si>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</si>
  <si>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</si>
  <si>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</si>
  <si>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</si>
  <si>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</si>
  <si>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</si>
  <si>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</si>
  <si>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</si>
  <si>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</si>
  <si>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</si>
  <si>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</si>
  <si>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</si>
  <si>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</si>
  <si>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</si>
  <si>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</si>
  <si>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</si>
  <si>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</si>
  <si>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</si>
  <si>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</si>
  <si>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</si>
  <si>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</si>
  <si>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</si>
  <si>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</si>
  <si>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</si>
  <si>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</si>
  <si>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</si>
  <si>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</si>
  <si>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</si>
  <si>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</si>
  <si>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</si>
  <si>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</si>
  <si>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</si>
  <si>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</si>
  <si>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</si>
  <si>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</si>
  <si>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</si>
  <si>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</si>
  <si>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</si>
  <si>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</si>
  <si>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</si>
  <si>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</si>
  <si>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</si>
  <si>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</si>
  <si>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</si>
  <si>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</si>
  <si>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</si>
  <si>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</si>
  <si>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</si>
  <si>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</si>
  <si>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</si>
  <si>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</si>
  <si>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</si>
  <si>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</si>
  <si>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</si>
  <si>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</si>
  <si>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</si>
  <si>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</si>
  <si>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</si>
  <si>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</si>
  <si>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</si>
  <si>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</si>
  <si>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</si>
  <si>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</si>
  <si>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</si>
  <si>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</si>
  <si>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</si>
  <si>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</si>
  <si>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</si>
  <si>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</si>
  <si>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</si>
  <si>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</si>
  <si>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</si>
  <si>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</si>
  <si>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</si>
  <si>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</si>
  <si>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</si>
  <si>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</si>
  <si>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</si>
  <si>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</si>
  <si>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</si>
  <si>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</si>
  <si>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</si>
  <si>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</si>
  <si>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</si>
  <si>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</si>
  <si>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</si>
  <si>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</si>
  <si>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</si>
  <si>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</si>
  <si>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</si>
  <si>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</si>
  <si>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</si>
  <si>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</si>
  <si>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</si>
  <si>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</si>
  <si>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</si>
  <si>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</si>
  <si>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</si>
  <si>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</si>
  <si>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</si>
  <si>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</si>
  <si>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</si>
  <si>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</si>
  <si>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</si>
  <si>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</si>
  <si>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</si>
  <si>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</si>
  <si>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</si>
  <si>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</si>
  <si>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</si>
  <si>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</si>
  <si>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</si>
  <si>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</si>
  <si>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</si>
  <si>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</si>
  <si>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</si>
  <si>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</si>
  <si>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</si>
  <si>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</si>
  <si>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</si>
  <si>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</si>
  <si>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</si>
  <si>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</si>
  <si>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</si>
  <si>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</si>
  <si>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</si>
  <si>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</si>
  <si>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</si>
  <si>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</si>
  <si>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</si>
  <si>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</si>
  <si>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</si>
  <si>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</si>
  <si>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</si>
  <si>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</si>
  <si>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</si>
  <si>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</si>
  <si>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</si>
  <si>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</si>
  <si>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</si>
  <si>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</si>
  <si>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</si>
  <si>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</si>
  <si>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</si>
  <si>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</si>
  <si>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</si>
  <si>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</si>
  <si>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</si>
  <si>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</si>
  <si>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</si>
  <si>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</si>
  <si>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</si>
  <si>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</si>
  <si>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</si>
  <si>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</si>
  <si>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</si>
  <si>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</si>
  <si>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</si>
  <si>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</si>
  <si>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</si>
  <si>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</si>
  <si>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</si>
  <si>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</si>
  <si>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</si>
  <si>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</si>
  <si>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</si>
  <si>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</si>
  <si>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</si>
  <si>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</si>
  <si>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</si>
  <si>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</si>
  <si>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</si>
  <si>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</si>
  <si>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</si>
  <si>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</si>
  <si>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</si>
  <si>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</si>
  <si>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</si>
  <si>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</si>
  <si>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</si>
  <si>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</si>
  <si>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</si>
  <si>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</si>
  <si>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</si>
  <si>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</si>
  <si>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</si>
  <si>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</si>
  <si>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</si>
  <si>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</si>
  <si>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</si>
  <si>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</si>
  <si>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</si>
  <si>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</si>
  <si>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</si>
  <si>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</si>
  <si>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</si>
  <si>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</si>
  <si>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</si>
  <si>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</si>
  <si>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</si>
  <si>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</si>
  <si>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</si>
  <si>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</si>
  <si>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</si>
  <si>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</si>
  <si>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</si>
  <si>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</si>
  <si>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</si>
  <si>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</si>
  <si>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</si>
  <si>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</si>
  <si>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</si>
  <si>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</si>
  <si>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</si>
  <si>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</si>
  <si>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</si>
  <si>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</si>
  <si>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</si>
  <si>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</si>
  <si>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</si>
  <si>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</si>
  <si>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</si>
  <si>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</si>
  <si>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</si>
  <si>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</si>
  <si>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</si>
  <si>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</si>
  <si>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</si>
  <si>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</si>
  <si>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</si>
  <si>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</si>
  <si>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</si>
  <si>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</si>
  <si>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</si>
  <si>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</si>
  <si>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</si>
  <si>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</si>
  <si>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</si>
  <si>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</si>
  <si>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</si>
  <si>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</si>
  <si>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</si>
  <si>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</si>
  <si>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</si>
  <si>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</si>
  <si>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</si>
  <si>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</si>
  <si>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</si>
  <si>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</si>
  <si>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</si>
  <si>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</si>
  <si>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</si>
  <si>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</si>
  <si>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</si>
  <si>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</si>
  <si>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</si>
  <si>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</si>
  <si>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</si>
  <si>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</si>
  <si>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</si>
  <si>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</si>
  <si>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</si>
  <si>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</si>
  <si>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</si>
  <si>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</si>
  <si>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</si>
  <si>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</si>
  <si>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</si>
  <si>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</si>
  <si>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</si>
  <si>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</si>
  <si>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</si>
  <si>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</si>
  <si>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</si>
  <si>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</si>
  <si>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</si>
  <si>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</si>
  <si>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</si>
  <si>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</si>
  <si>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</si>
  <si>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</si>
  <si>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</si>
  <si>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</si>
  <si>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</si>
  <si>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</si>
  <si>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</si>
  <si>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</si>
  <si>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</si>
  <si>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</si>
  <si>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</si>
  <si>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</si>
  <si>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</si>
  <si>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</si>
  <si>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</si>
  <si>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</si>
  <si>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</si>
  <si>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</si>
  <si>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</si>
  <si>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</si>
  <si>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</si>
  <si>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</si>
  <si>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</si>
  <si>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</si>
  <si>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</si>
  <si>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</si>
  <si>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</si>
  <si>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</si>
  <si>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</si>
  <si>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</si>
  <si>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</si>
  <si>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</si>
  <si>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</si>
  <si>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</si>
  <si>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</si>
  <si>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</si>
  <si>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</si>
  <si>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</si>
  <si>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</si>
  <si>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</si>
  <si>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</si>
  <si>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</si>
  <si>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</si>
  <si>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</si>
  <si>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</si>
  <si>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</si>
  <si>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</si>
  <si>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</si>
  <si>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</si>
  <si>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</si>
  <si>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</si>
  <si>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</si>
  <si>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</si>
  <si>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</si>
  <si>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</si>
  <si>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</si>
  <si>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</si>
  <si>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</si>
  <si>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</si>
  <si>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</si>
  <si>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</si>
  <si>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</si>
  <si>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</si>
  <si>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</si>
  <si>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</si>
  <si>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</si>
  <si>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</si>
  <si>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</si>
  <si>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</si>
  <si>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</si>
  <si>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</si>
  <si>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</si>
  <si>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</si>
  <si>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</si>
  <si>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</si>
  <si>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</si>
  <si>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</si>
  <si>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</si>
  <si>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</si>
  <si>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</si>
  <si>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</si>
  <si>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</si>
  <si>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</si>
  <si>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</si>
  <si>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</si>
  <si>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</si>
  <si>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</si>
  <si>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</si>
  <si>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</si>
  <si>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</si>
  <si>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</si>
  <si>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</si>
  <si>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</si>
  <si>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</si>
  <si>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</si>
  <si>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</si>
  <si>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</si>
  <si>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</si>
  <si>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</si>
  <si>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</si>
  <si>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</si>
  <si>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</si>
  <si>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</si>
  <si>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</si>
  <si>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</si>
  <si>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</si>
  <si>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</si>
  <si>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</si>
  <si>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</si>
  <si>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</si>
  <si>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</si>
  <si>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</si>
  <si>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</si>
  <si>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</si>
  <si>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</si>
  <si>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</si>
  <si>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</si>
  <si>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</si>
  <si>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</si>
  <si>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</si>
  <si>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</si>
  <si>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</si>
  <si>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</si>
  <si>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</si>
  <si>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</si>
  <si>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</si>
  <si>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</si>
  <si>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</si>
  <si>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</si>
  <si>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</si>
  <si>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</si>
  <si>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</si>
  <si>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</si>
  <si>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</si>
  <si>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</si>
  <si>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</si>
  <si>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</si>
  <si>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</si>
  <si>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</si>
  <si>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</si>
  <si>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</si>
  <si>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</si>
  <si>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</si>
  <si>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</si>
  <si>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</si>
  <si>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</si>
  <si>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</si>
  <si>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</si>
  <si>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</si>
  <si>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</si>
  <si>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</si>
  <si>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</si>
  <si>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</si>
  <si>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</si>
  <si>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</si>
  <si>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</si>
  <si>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</si>
  <si>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</si>
  <si>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</si>
  <si>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</si>
  <si>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</si>
  <si>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</si>
  <si>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</si>
  <si>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</si>
  <si>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</si>
  <si>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</si>
  <si>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</si>
  <si>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</si>
  <si>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</si>
  <si>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</si>
  <si>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</si>
  <si>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</si>
  <si>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</si>
  <si>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</si>
  <si>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</si>
  <si>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</si>
  <si>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</si>
  <si>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</si>
  <si>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</si>
  <si>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</si>
  <si>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</si>
  <si>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</si>
  <si>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</si>
  <si>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</si>
  <si>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</si>
  <si>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</si>
  <si>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</si>
  <si>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</si>
  <si>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</si>
  <si>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</si>
  <si>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</si>
  <si>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</si>
  <si>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</si>
  <si>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</si>
  <si>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</si>
  <si>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</si>
  <si>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</si>
  <si>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</si>
  <si>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</si>
  <si>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</si>
  <si>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</si>
  <si>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</si>
  <si>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</si>
  <si>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</si>
  <si>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</si>
  <si>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</si>
  <si>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</si>
  <si>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</si>
  <si>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</si>
  <si>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</si>
  <si>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</si>
  <si>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</si>
  <si>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</si>
  <si>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</si>
  <si>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</si>
  <si>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</si>
  <si>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</si>
  <si>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</si>
  <si>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</si>
  <si>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</si>
  <si>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</si>
  <si>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</si>
  <si>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</si>
  <si>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</si>
  <si>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</si>
  <si>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</si>
  <si>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</si>
  <si>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</si>
  <si>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</si>
  <si>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</si>
  <si>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</si>
  <si>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</si>
  <si>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</si>
  <si>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</si>
  <si>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</si>
  <si>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</si>
  <si>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</si>
  <si>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</si>
  <si>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</si>
  <si>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</si>
  <si>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</si>
  <si>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</si>
  <si>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</si>
  <si>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</si>
  <si>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</si>
  <si>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</si>
  <si>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</si>
  <si>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</si>
  <si>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</si>
  <si>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</si>
  <si>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</si>
  <si>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</si>
  <si>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</si>
  <si>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</si>
  <si>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</si>
  <si>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</si>
  <si>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</si>
  <si>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</si>
  <si>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</si>
  <si>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</si>
  <si>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</si>
  <si>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</si>
  <si>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</si>
  <si>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</si>
  <si>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</si>
  <si>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</si>
  <si>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</si>
  <si>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</si>
  <si>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</si>
  <si>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</si>
  <si>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</si>
  <si>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</si>
  <si>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</si>
  <si>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</si>
  <si>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</si>
  <si>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</si>
  <si>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</si>
  <si>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</si>
  <si>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</si>
  <si>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</si>
  <si>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</si>
  <si>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</si>
  <si>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</si>
  <si>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</si>
  <si>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</si>
  <si>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</si>
  <si>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</si>
  <si>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</si>
  <si>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</si>
  <si>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</si>
  <si>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</si>
  <si>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</si>
  <si>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</si>
  <si>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</si>
  <si>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</si>
  <si>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</si>
  <si>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</si>
  <si>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</si>
  <si>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</si>
  <si>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</si>
  <si>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</si>
  <si>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</si>
  <si>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</si>
  <si>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</si>
  <si>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</si>
  <si>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</si>
  <si>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</si>
  <si>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</si>
  <si>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</si>
  <si>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</si>
  <si>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</si>
  <si>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</si>
  <si>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</si>
  <si>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</si>
  <si>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</si>
  <si>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</si>
  <si>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</si>
  <si>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</si>
  <si>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</si>
  <si>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</si>
  <si>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</si>
  <si>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</si>
  <si>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</si>
  <si>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</si>
  <si>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</si>
  <si>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</si>
  <si>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</si>
  <si>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</si>
  <si>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</si>
  <si>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</si>
  <si>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</si>
  <si>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</si>
  <si>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</si>
  <si>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</si>
  <si>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</si>
  <si>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</si>
  <si>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</si>
  <si>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</si>
  <si>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</si>
  <si>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</si>
  <si>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</si>
  <si>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</si>
  <si>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</si>
  <si>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</si>
  <si>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</si>
  <si>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</si>
  <si>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</si>
  <si>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</si>
  <si>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</si>
  <si>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</si>
  <si>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</si>
  <si>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</si>
  <si>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</si>
  <si>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</si>
  <si>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</si>
  <si>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</si>
  <si>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</si>
  <si>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</si>
  <si>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</si>
  <si>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</si>
  <si>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</si>
  <si>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</si>
  <si>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</si>
  <si>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</si>
  <si>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</si>
  <si>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</si>
  <si>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</si>
  <si>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</si>
  <si>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</si>
  <si>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</si>
  <si>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</si>
  <si>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</si>
  <si>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</si>
  <si>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</si>
  <si>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</si>
  <si>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</si>
  <si>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</si>
  <si>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</si>
  <si>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</si>
  <si>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</si>
  <si>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</si>
  <si>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</si>
  <si>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</si>
  <si>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</si>
  <si>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</si>
  <si>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</si>
  <si>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</si>
  <si>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</si>
  <si>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</si>
  <si>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</si>
  <si>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</si>
  <si>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</si>
  <si>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</si>
  <si>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</si>
  <si>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</si>
  <si>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</si>
  <si>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</si>
  <si>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</si>
  <si>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</si>
  <si>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</si>
  <si>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</si>
  <si>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</si>
  <si>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</si>
  <si>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</si>
  <si>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</si>
  <si>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</si>
  <si>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</si>
  <si>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</si>
  <si>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</si>
  <si>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</si>
  <si>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</si>
  <si>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</si>
  <si>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</si>
  <si>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</si>
  <si>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</si>
  <si>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</si>
  <si>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</si>
  <si>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</si>
  <si>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</si>
  <si>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</si>
  <si>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</si>
  <si>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</si>
  <si>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</si>
  <si>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</si>
  <si>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</si>
  <si>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</si>
  <si>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</si>
  <si>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</si>
  <si>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</si>
  <si>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</si>
  <si>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</si>
  <si>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</si>
  <si>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</si>
  <si>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</si>
  <si>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</si>
  <si>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</si>
  <si>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</si>
  <si>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</si>
  <si>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</si>
  <si>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</si>
  <si>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</si>
  <si>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</si>
  <si>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</si>
  <si>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</si>
  <si>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</si>
  <si>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</si>
  <si>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</si>
  <si>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</si>
  <si>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</si>
  <si>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</si>
  <si>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</si>
  <si>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</si>
  <si>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</si>
  <si>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</si>
  <si>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</si>
  <si>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</si>
  <si>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</si>
  <si>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</si>
  <si>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</si>
  <si>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</si>
  <si>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</si>
  <si>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</si>
  <si>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</si>
  <si>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</si>
  <si>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</si>
  <si>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</si>
  <si>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</si>
  <si>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</si>
  <si>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</si>
  <si>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</si>
  <si>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</si>
  <si>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</si>
  <si>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</si>
  <si>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</si>
  <si>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</si>
  <si>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</si>
  <si>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</si>
  <si>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</si>
  <si>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</si>
  <si>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</si>
  <si>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</si>
  <si>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</si>
  <si>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</si>
  <si>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</si>
  <si>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</si>
  <si>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</si>
  <si>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</si>
  <si>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</si>
  <si>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</si>
  <si>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</si>
  <si>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</si>
  <si>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</si>
  <si>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</si>
  <si>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</si>
  <si>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</si>
  <si>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</si>
  <si>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</si>
  <si>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</si>
  <si>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</si>
  <si>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</si>
  <si>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</si>
  <si>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</si>
  <si>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</si>
  <si>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</si>
  <si>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</si>
  <si>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</si>
  <si>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</si>
  <si>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</si>
  <si>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</si>
  <si>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</si>
  <si>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</si>
  <si>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</si>
  <si>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</si>
  <si>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</si>
  <si>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</si>
  <si>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</si>
  <si>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</si>
  <si>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</si>
  <si>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</si>
  <si>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</si>
  <si>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</si>
  <si>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</si>
  <si>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</si>
  <si>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</si>
  <si>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</si>
  <si>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</si>
  <si>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</si>
  <si>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</si>
  <si>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</si>
  <si>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</si>
  <si>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</si>
  <si>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</si>
  <si>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</si>
  <si>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</si>
  <si>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</si>
  <si>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</si>
  <si>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</si>
  <si>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</si>
  <si>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</si>
  <si>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</si>
  <si>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</si>
  <si>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</si>
  <si>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</si>
  <si>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</si>
  <si>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</si>
  <si>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</si>
  <si>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</si>
  <si>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</si>
  <si>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</si>
  <si>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</si>
  <si>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</si>
  <si>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</si>
  <si>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</si>
  <si>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</si>
  <si>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</si>
  <si>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</si>
  <si>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</si>
  <si>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</si>
  <si>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</si>
  <si>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</si>
  <si>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</si>
  <si>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</si>
  <si>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</si>
  <si>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</si>
  <si>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</si>
  <si>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</si>
  <si>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</si>
  <si>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</si>
  <si>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</si>
  <si>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</si>
  <si>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</si>
  <si>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</si>
  <si>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</si>
  <si>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</si>
  <si>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</si>
  <si>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</si>
  <si>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</si>
  <si>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</si>
  <si>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</si>
  <si>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</si>
  <si>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</si>
  <si>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</si>
  <si>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</si>
  <si>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</si>
  <si>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</si>
  <si>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</si>
  <si>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</si>
  <si>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</si>
  <si>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</si>
  <si>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</si>
  <si>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</si>
  <si>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</si>
  <si>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</si>
  <si>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</si>
  <si>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</si>
  <si>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</si>
  <si>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</si>
  <si>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</si>
  <si>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</si>
  <si>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</si>
  <si>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</si>
  <si>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</si>
  <si>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</si>
  <si>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</si>
  <si>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</si>
  <si>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</si>
  <si>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</si>
  <si>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</si>
  <si>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</si>
  <si>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</si>
  <si>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</si>
  <si>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</si>
  <si>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</si>
  <si>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</si>
  <si>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</si>
  <si>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</si>
  <si>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</si>
  <si>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</si>
  <si>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</si>
  <si>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</si>
  <si>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</si>
  <si>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</si>
  <si>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</si>
  <si>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</si>
  <si>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</si>
  <si>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</si>
  <si>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</si>
  <si>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</si>
  <si>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</si>
  <si>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</si>
  <si>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</si>
  <si>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</si>
  <si>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</si>
  <si>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</si>
  <si>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</si>
  <si>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</si>
  <si>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</si>
  <si>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</si>
  <si>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</si>
  <si>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</si>
  <si>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</si>
  <si>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</si>
  <si>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</si>
  <si>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</si>
  <si>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</si>
  <si>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</si>
  <si>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</si>
  <si>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</si>
  <si>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</si>
  <si>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</si>
  <si>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</si>
  <si>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</si>
  <si>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</si>
  <si>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</si>
  <si>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</si>
  <si>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</si>
  <si>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</si>
  <si>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</si>
  <si>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</si>
  <si>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</si>
  <si>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</si>
  <si>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</si>
  <si>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</si>
  <si>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</si>
  <si>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</si>
  <si>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</si>
  <si>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</si>
  <si>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</si>
  <si>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</si>
  <si>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</si>
  <si>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</si>
  <si>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</si>
  <si>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</si>
  <si>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</si>
  <si>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</si>
  <si>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</si>
  <si>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</si>
  <si>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</si>
  <si>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</si>
  <si>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</si>
  <si>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</si>
  <si>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</si>
  <si>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</si>
  <si>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</si>
  <si>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</si>
  <si>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</si>
  <si>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</si>
  <si>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</si>
  <si>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</si>
  <si>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</si>
  <si>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</si>
  <si>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</si>
  <si>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</si>
  <si>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</si>
  <si>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</si>
  <si>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</si>
  <si>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</si>
  <si>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</si>
  <si>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</si>
  <si>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</si>
  <si>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</si>
  <si>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</si>
  <si>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</si>
  <si>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</si>
  <si>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</si>
  <si>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</si>
  <si>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</si>
  <si>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</si>
  <si>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</si>
  <si>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</si>
  <si>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</si>
  <si>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</si>
  <si>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</si>
  <si>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</si>
  <si>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</si>
  <si>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</si>
  <si>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</si>
  <si>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</si>
  <si>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</si>
  <si>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</si>
  <si>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</si>
  <si>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</si>
  <si>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</si>
  <si>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</si>
  <si>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</si>
  <si>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</si>
  <si>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</si>
  <si>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</si>
  <si>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</si>
  <si>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</si>
  <si>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</si>
  <si>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</si>
  <si>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</si>
  <si>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</si>
  <si>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</si>
  <si>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</si>
  <si>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</si>
  <si>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</si>
  <si>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</si>
  <si>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</si>
  <si>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</si>
  <si>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</si>
  <si>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</si>
  <si>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</si>
  <si>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</si>
  <si>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</si>
  <si>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</si>
  <si>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</si>
  <si>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</si>
  <si>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</si>
  <si>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</si>
  <si>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</si>
  <si>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</si>
  <si>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</si>
  <si>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</si>
  <si>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</si>
  <si>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</si>
  <si>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</si>
  <si>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</si>
  <si>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</si>
  <si>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</si>
  <si>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</si>
  <si>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</si>
  <si>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</si>
  <si>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</si>
  <si>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</si>
  <si>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</si>
  <si>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</si>
  <si>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</si>
  <si>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</si>
  <si>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</si>
  <si>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</si>
  <si>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</si>
  <si>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</si>
  <si>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</si>
  <si>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</si>
  <si>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</si>
  <si>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</si>
  <si>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</si>
  <si>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</si>
  <si>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</si>
  <si>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</si>
  <si>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</si>
  <si>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</si>
  <si>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</si>
  <si>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</si>
  <si>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</si>
  <si>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</si>
  <si>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</si>
  <si>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</si>
  <si>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</si>
  <si>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</si>
  <si>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</si>
  <si>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</si>
  <si>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</si>
  <si>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</si>
  <si>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</si>
  <si>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</si>
  <si>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</si>
  <si>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</si>
  <si>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</si>
  <si>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</si>
  <si>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</si>
  <si>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</si>
  <si>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</si>
  <si>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</si>
  <si>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</si>
  <si>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</si>
  <si>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</si>
  <si>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</si>
  <si>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</si>
  <si>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</si>
  <si>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</si>
  <si>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</si>
  <si>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</si>
  <si>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</si>
  <si>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</si>
  <si>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</si>
  <si>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</si>
  <si>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</si>
  <si>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</si>
  <si>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</si>
  <si>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</si>
  <si>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</si>
  <si>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</si>
  <si>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</si>
  <si>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</si>
  <si>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</si>
  <si>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</si>
  <si>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</si>
  <si>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</si>
  <si>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</si>
  <si>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</si>
  <si>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</si>
  <si>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</si>
  <si>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</si>
  <si>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</si>
  <si>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</si>
  <si>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</si>
  <si>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</si>
  <si>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</si>
  <si>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</si>
  <si>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</si>
  <si>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</si>
  <si>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</si>
  <si>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</si>
  <si>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</si>
  <si>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</si>
  <si>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</si>
  <si>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</si>
  <si>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</si>
  <si>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</si>
  <si>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</si>
  <si>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</si>
  <si>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</si>
  <si>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</si>
  <si>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</si>
  <si>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</si>
  <si>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</si>
  <si>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</si>
  <si>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</si>
  <si>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</si>
  <si>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</si>
  <si>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</si>
  <si>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</si>
  <si>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</si>
  <si>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</si>
  <si>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</si>
  <si>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</si>
  <si>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</si>
  <si>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</si>
  <si>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</si>
  <si>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</si>
  <si>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</si>
  <si>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</si>
  <si>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</si>
  <si>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</si>
  <si>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</si>
  <si>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</si>
  <si>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</si>
  <si>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</si>
  <si>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</si>
  <si>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</si>
  <si>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</si>
  <si>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</si>
  <si>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</si>
  <si>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</si>
  <si>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</si>
  <si>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</si>
  <si>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</si>
  <si>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</si>
  <si>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</si>
  <si>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</si>
  <si>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</si>
  <si>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</si>
  <si>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</si>
  <si>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</si>
  <si>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</si>
  <si>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</si>
  <si>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</si>
  <si>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</si>
  <si>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</si>
  <si>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</si>
  <si>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</si>
  <si>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</si>
  <si>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</si>
  <si>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</si>
  <si>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</si>
  <si>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</si>
  <si>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</si>
  <si>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</si>
  <si>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</si>
  <si>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</si>
  <si>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</si>
  <si>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</si>
  <si>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</si>
  <si>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</si>
  <si>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</si>
  <si>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</si>
  <si>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</si>
  <si>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</si>
  <si>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</si>
  <si>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</si>
  <si>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</si>
  <si>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</si>
  <si>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</si>
  <si>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</si>
  <si>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</si>
  <si>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</si>
  <si>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</si>
  <si>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</si>
  <si>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</si>
  <si>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</si>
  <si>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</si>
  <si>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</si>
  <si>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</si>
  <si>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</si>
  <si>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</si>
  <si>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</si>
  <si>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</si>
  <si>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</si>
  <si>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</si>
  <si>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</si>
  <si>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</si>
  <si>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</si>
  <si>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</si>
  <si>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</si>
  <si>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</si>
  <si>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</si>
  <si>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</si>
  <si>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</si>
  <si>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</si>
  <si>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</si>
  <si>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</si>
  <si>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</si>
  <si>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</si>
  <si>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</si>
  <si>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</si>
  <si>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</si>
  <si>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</si>
  <si>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</si>
  <si>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</si>
  <si>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</si>
  <si>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</si>
  <si>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</si>
  <si>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</si>
  <si>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</si>
  <si>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</si>
  <si>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</si>
  <si>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</si>
  <si>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</si>
  <si>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</si>
  <si>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</si>
  <si>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</si>
  <si>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</si>
  <si>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</si>
  <si>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</si>
  <si>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</si>
  <si>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</si>
  <si>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</si>
  <si>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</si>
  <si>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</si>
  <si>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</si>
  <si>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</si>
  <si>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</si>
  <si>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</si>
  <si>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</si>
  <si>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</si>
  <si>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</si>
  <si>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</si>
  <si>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</si>
  <si>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</si>
  <si>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</si>
  <si>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</si>
  <si>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</si>
  <si>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</si>
  <si>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</si>
  <si>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</si>
  <si>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</si>
  <si>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</si>
  <si>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</si>
  <si>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</si>
  <si>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</si>
  <si>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</si>
  <si>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</si>
  <si>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</si>
  <si>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</si>
  <si>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</si>
  <si>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</si>
  <si>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</si>
  <si>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</si>
  <si>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</si>
  <si>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</si>
  <si>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</si>
  <si>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</si>
  <si>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</si>
  <si>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</si>
  <si>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</si>
  <si>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</si>
  <si>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</si>
  <si>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</si>
  <si>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</si>
  <si>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</si>
  <si>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</si>
  <si>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</si>
  <si>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</si>
  <si>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</si>
  <si>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</si>
  <si>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</si>
  <si>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</si>
  <si>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</si>
  <si>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</si>
  <si>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</si>
  <si>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</si>
  <si>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</si>
  <si>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</si>
  <si>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</si>
  <si>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</si>
  <si>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</si>
  <si>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</si>
  <si>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</si>
  <si>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</si>
  <si>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</si>
  <si>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</si>
  <si>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</si>
  <si>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</si>
  <si>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</si>
  <si>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</si>
  <si>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</si>
  <si>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</si>
  <si>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</si>
  <si>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</si>
  <si>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</si>
  <si>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</si>
  <si>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</si>
  <si>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</si>
  <si>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</si>
  <si>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</si>
  <si>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</si>
  <si>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</si>
  <si>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</si>
  <si>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</si>
  <si>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</si>
  <si>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</si>
  <si>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</si>
  <si>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</si>
  <si>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</si>
  <si>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</si>
  <si>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</si>
  <si>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</si>
  <si>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</si>
  <si>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</si>
  <si>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</si>
  <si>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</si>
  <si>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</si>
  <si>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</si>
  <si>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</si>
  <si>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</si>
  <si>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</si>
  <si>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</si>
  <si>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</si>
  <si>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</si>
  <si>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</si>
  <si>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</si>
  <si>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</si>
  <si>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</si>
  <si>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</si>
  <si>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</si>
  <si>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</si>
  <si>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</si>
  <si>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</si>
  <si>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</si>
  <si>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</si>
  <si>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</si>
  <si>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</si>
  <si>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</si>
  <si>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</si>
  <si>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</si>
  <si>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</si>
  <si>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</si>
  <si>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</si>
  <si>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</si>
  <si>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</si>
  <si>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</si>
  <si>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</si>
  <si>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</si>
  <si>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</si>
  <si>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</si>
  <si>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</si>
  <si>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</si>
  <si>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</si>
  <si>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</si>
  <si>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</si>
  <si>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</si>
  <si>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</si>
  <si>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</si>
  <si>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</si>
  <si>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</si>
  <si>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</si>
  <si>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</si>
  <si>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</si>
  <si>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</si>
  <si>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</si>
  <si>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</si>
  <si>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</si>
  <si>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</si>
  <si>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</si>
  <si>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</si>
  <si>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</si>
  <si>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</si>
  <si>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</si>
  <si>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</si>
  <si>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</si>
  <si>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</si>
  <si>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</si>
  <si>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</si>
  <si>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</si>
  <si>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</si>
  <si>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</si>
  <si>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</si>
  <si>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</si>
  <si>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</si>
  <si>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</si>
  <si>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</si>
  <si>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</si>
  <si>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</si>
  <si>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</si>
  <si>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</si>
  <si>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</si>
  <si>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</si>
  <si>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</si>
  <si>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</si>
  <si>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</si>
  <si>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</si>
  <si>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</si>
  <si>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</si>
  <si>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</si>
  <si>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</si>
  <si>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</si>
  <si>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</si>
  <si>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</si>
  <si>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</si>
  <si>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</si>
  <si>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</si>
  <si>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</si>
  <si>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</si>
  <si>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</si>
  <si>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</si>
  <si>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</si>
  <si>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</si>
  <si>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</si>
  <si>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</si>
  <si>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</si>
  <si>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</si>
  <si>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</si>
  <si>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</si>
  <si>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</si>
  <si>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</si>
  <si>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</si>
  <si>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</si>
  <si>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</si>
  <si>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</si>
  <si>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</si>
  <si>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</si>
  <si>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</si>
  <si>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</si>
  <si>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</si>
  <si>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</si>
  <si>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</si>
  <si>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</si>
  <si>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</si>
  <si>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</si>
  <si>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</si>
  <si>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</si>
  <si>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</si>
  <si>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</si>
  <si>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</si>
  <si>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</si>
  <si>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</si>
  <si>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</si>
  <si>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</si>
  <si>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</si>
  <si>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</si>
  <si>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</si>
  <si>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</si>
  <si>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</si>
  <si>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</si>
  <si>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</si>
  <si>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</si>
  <si>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</si>
  <si>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</si>
  <si>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</si>
  <si>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</si>
  <si>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</si>
  <si>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</si>
  <si>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</si>
  <si>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</si>
  <si>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</si>
  <si>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</si>
  <si>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</si>
  <si>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</si>
  <si>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</si>
  <si>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</si>
  <si>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</si>
  <si>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</si>
  <si>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</si>
  <si>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</si>
  <si>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</si>
  <si>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</si>
  <si>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</si>
  <si>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</si>
  <si>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</si>
  <si>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</si>
  <si>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</si>
  <si>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</si>
  <si>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</si>
  <si>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</si>
  <si>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</si>
  <si>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</si>
  <si>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</si>
  <si>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</si>
  <si>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</si>
  <si>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</si>
  <si>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</si>
  <si>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</si>
  <si>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</si>
  <si>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</si>
  <si>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</si>
  <si>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</si>
  <si>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</si>
  <si>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</si>
  <si>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</si>
  <si>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</si>
  <si>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</si>
  <si>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</si>
  <si>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</si>
  <si>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</si>
  <si>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</si>
  <si>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</si>
  <si>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</si>
  <si>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</si>
  <si>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</si>
  <si>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</si>
  <si>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</si>
  <si>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</si>
  <si>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</si>
  <si>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</si>
  <si>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</si>
  <si>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</si>
  <si>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</si>
  <si>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</si>
  <si>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</si>
  <si>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</si>
  <si>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</si>
  <si>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</si>
  <si>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</si>
  <si>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</si>
  <si>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</si>
  <si>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</si>
  <si>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</si>
  <si>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</si>
  <si>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</si>
  <si>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</si>
  <si>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</si>
  <si>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</si>
  <si>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</si>
  <si>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</si>
  <si>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</si>
  <si>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</si>
  <si>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</si>
  <si>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</si>
  <si>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</si>
  <si>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</si>
  <si>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</si>
  <si>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</si>
  <si>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</si>
  <si>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</si>
  <si>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</si>
  <si>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</si>
  <si>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</si>
  <si>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</si>
  <si>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</si>
  <si>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</si>
  <si>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</si>
  <si>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</si>
  <si>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</si>
  <si>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</si>
  <si>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</si>
  <si>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</si>
  <si>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</si>
  <si>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</si>
  <si>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</si>
  <si>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</si>
  <si>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</si>
  <si>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</si>
  <si>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</si>
  <si>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</si>
  <si>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</si>
  <si>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</si>
  <si>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</si>
  <si>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</si>
  <si>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</si>
  <si>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</si>
  <si>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</si>
  <si>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</si>
  <si>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</si>
  <si>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</si>
  <si>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</si>
  <si>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</si>
  <si>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</si>
  <si>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</si>
  <si>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</si>
  <si>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</si>
  <si>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</si>
  <si>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</si>
  <si>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</si>
  <si>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</si>
  <si>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</si>
  <si>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</si>
  <si>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</si>
  <si>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</si>
  <si>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</si>
  <si>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</si>
  <si>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</si>
  <si>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</si>
  <si>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</si>
  <si>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</si>
  <si>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</si>
  <si>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</si>
  <si>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</si>
  <si>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</si>
  <si>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</si>
  <si>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</si>
  <si>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</si>
  <si>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</si>
  <si>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</si>
  <si>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</si>
  <si>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</si>
  <si>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</si>
  <si>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</si>
  <si>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</si>
  <si>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</si>
  <si>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</si>
  <si>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</si>
  <si>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</si>
  <si>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</si>
  <si>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</si>
  <si>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</si>
  <si>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</si>
  <si>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</si>
  <si>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</si>
  <si>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</si>
  <si>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</si>
  <si>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</si>
  <si>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</si>
  <si>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</si>
  <si>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</si>
  <si>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</si>
  <si>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</si>
  <si>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</si>
  <si>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</si>
  <si>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</si>
  <si>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</si>
  <si>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</si>
  <si>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</si>
  <si>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</si>
  <si>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</si>
  <si>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</si>
  <si>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</si>
  <si>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</si>
  <si>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</si>
  <si>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</si>
  <si>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</si>
  <si>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</si>
  <si>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</si>
  <si>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</si>
  <si>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</si>
  <si>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</si>
  <si>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</si>
  <si>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</si>
  <si>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</si>
  <si>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</si>
  <si>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</si>
  <si>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</si>
  <si>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</si>
  <si>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</si>
  <si>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</si>
  <si>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</si>
  <si>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</si>
  <si>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</si>
  <si>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</si>
  <si>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</si>
  <si>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</si>
  <si>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</si>
  <si>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</si>
  <si>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</si>
  <si>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</si>
  <si>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</si>
  <si>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</si>
  <si>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</si>
  <si>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</si>
  <si>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</si>
  <si>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</si>
  <si>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</si>
  <si>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</si>
  <si>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</si>
  <si>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</si>
  <si>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</si>
  <si>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</si>
  <si>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</si>
  <si>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</si>
  <si>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</si>
  <si>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</si>
  <si>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</si>
  <si>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</si>
  <si>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</si>
  <si>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</si>
  <si>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</si>
  <si>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</si>
  <si>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</si>
  <si>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</si>
  <si>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</si>
  <si>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</si>
  <si>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</si>
  <si>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</si>
  <si>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</si>
  <si>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</si>
  <si>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</si>
  <si>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</si>
  <si>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</si>
  <si>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</si>
  <si>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</si>
  <si>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</si>
  <si>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</si>
  <si>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</si>
  <si>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</si>
  <si>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</si>
  <si>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</si>
  <si>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</si>
  <si>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</si>
  <si>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</si>
  <si>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</si>
  <si>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</si>
  <si>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</si>
  <si>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</si>
  <si>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</si>
  <si>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</si>
  <si>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</si>
  <si>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</si>
  <si>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</si>
  <si>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</si>
  <si>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</si>
  <si>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</si>
  <si>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</si>
  <si>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</si>
  <si>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</si>
  <si>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</si>
  <si>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</si>
  <si>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</si>
  <si>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</si>
  <si>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</si>
  <si>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</si>
  <si>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</si>
  <si>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</si>
  <si>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</si>
  <si>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</si>
  <si>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</si>
  <si>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</si>
  <si>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</si>
  <si>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</si>
  <si>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</si>
  <si>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</si>
  <si>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</si>
  <si>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</si>
  <si>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</si>
  <si>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</si>
  <si>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</si>
  <si>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</si>
  <si>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</si>
  <si>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</si>
  <si>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</si>
  <si>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</si>
  <si>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</si>
  <si>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</si>
  <si>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</si>
  <si>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</si>
  <si>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</si>
  <si>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</si>
  <si>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</si>
  <si>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</si>
  <si>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</si>
  <si>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</si>
  <si>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</si>
  <si>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</si>
  <si>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</si>
  <si>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</si>
  <si>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</si>
  <si>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</si>
  <si>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</si>
  <si>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</si>
  <si>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</si>
  <si>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</si>
  <si>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</si>
  <si>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</si>
  <si>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</si>
  <si>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</si>
  <si>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</si>
  <si>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</si>
  <si>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</si>
  <si>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</si>
  <si>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</si>
  <si>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</si>
  <si>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</si>
  <si>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</si>
  <si>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</si>
  <si>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</si>
  <si>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</si>
  <si>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</si>
  <si>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</si>
  <si>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</si>
  <si>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</si>
  <si>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</si>
  <si>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</si>
  <si>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</si>
  <si>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</si>
  <si>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</si>
  <si>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</si>
  <si>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</si>
  <si>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</si>
  <si>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</si>
  <si>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</si>
  <si>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</si>
  <si>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</si>
  <si>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</si>
  <si>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</si>
  <si>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</si>
  <si>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</si>
  <si>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</si>
  <si>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</si>
  <si>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</si>
  <si>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</si>
  <si>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</si>
  <si>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</si>
  <si>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</si>
  <si>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</si>
  <si>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</si>
  <si>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</si>
  <si>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</si>
  <si>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</si>
  <si>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</si>
  <si>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</si>
  <si>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</si>
  <si>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</si>
  <si>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</si>
  <si>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</si>
  <si>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</si>
  <si>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</si>
  <si>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</si>
  <si>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</si>
  <si>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</si>
  <si>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</si>
  <si>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</si>
  <si>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</si>
  <si>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</si>
  <si>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</si>
  <si>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</si>
  <si>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</si>
  <si>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</si>
  <si>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</si>
  <si>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</si>
  <si>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</si>
  <si>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</si>
  <si>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</si>
  <si>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</si>
  <si>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</si>
  <si>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</si>
  <si>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</si>
  <si>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</si>
  <si>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</si>
  <si>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</si>
  <si>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</si>
  <si>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</si>
  <si>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</si>
  <si>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</si>
  <si>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</si>
  <si>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</si>
  <si>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</si>
  <si>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</si>
  <si>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</si>
  <si>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</si>
  <si>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</si>
  <si>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</si>
  <si>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</si>
  <si>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</si>
  <si>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</si>
  <si>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</si>
  <si>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</si>
  <si>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</si>
  <si>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</si>
  <si>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</si>
  <si>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</si>
  <si>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</si>
  <si>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</si>
  <si>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</si>
  <si>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</si>
  <si>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</si>
  <si>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</si>
  <si>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</si>
  <si>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</si>
  <si>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</si>
  <si>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</si>
  <si>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</si>
  <si>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</si>
  <si>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</si>
  <si>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</si>
  <si>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</si>
  <si>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</si>
  <si>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</si>
  <si>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</si>
  <si>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</si>
  <si>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</si>
  <si>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</si>
  <si>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</si>
  <si>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</si>
  <si>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</si>
  <si>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</si>
  <si>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</si>
  <si>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</si>
  <si>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</si>
  <si>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</si>
  <si>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</si>
  <si>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</si>
  <si>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</si>
  <si>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</si>
  <si>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</si>
  <si>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</si>
  <si>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</si>
  <si>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</si>
  <si>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</si>
  <si>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</si>
  <si>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</si>
  <si>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</si>
  <si>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</si>
  <si>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</si>
  <si>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</si>
  <si>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</si>
  <si>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</si>
  <si>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</si>
  <si>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</si>
  <si>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</si>
  <si>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</si>
  <si>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</si>
  <si>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</si>
  <si>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</si>
  <si>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</si>
  <si>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</si>
  <si>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</si>
  <si>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</si>
  <si>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</si>
  <si>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</si>
  <si>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</si>
  <si>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</si>
  <si>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</si>
  <si>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</si>
  <si>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</si>
  <si>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</si>
  <si>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</si>
  <si>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</si>
  <si>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</si>
  <si>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</si>
  <si>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</si>
  <si>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</si>
  <si>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</si>
  <si>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</si>
  <si>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</si>
  <si>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</si>
  <si>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</si>
  <si>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</si>
  <si>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</si>
  <si>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</si>
  <si>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</si>
  <si>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</si>
  <si>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</si>
  <si>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</si>
  <si>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</si>
  <si>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</si>
  <si>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</si>
  <si>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</si>
  <si>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</si>
  <si>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</si>
  <si>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</si>
  <si>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</si>
  <si>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</si>
  <si>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</si>
  <si>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</si>
  <si>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</si>
  <si>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</si>
  <si>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</si>
  <si>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</si>
  <si>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</si>
  <si>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</si>
  <si>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</si>
  <si>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</si>
  <si>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</si>
  <si>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</si>
  <si>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</si>
  <si>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</si>
  <si>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</si>
  <si>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</si>
  <si>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</si>
  <si>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</si>
  <si>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</si>
  <si>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</si>
  <si>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</si>
  <si>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</si>
  <si>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</si>
  <si>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</si>
  <si>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</si>
  <si>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</si>
  <si>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</si>
  <si>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</si>
  <si>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</si>
  <si>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</si>
  <si>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</si>
  <si>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</si>
  <si>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</si>
  <si>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</si>
  <si>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</si>
  <si>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</si>
  <si>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</si>
  <si>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</si>
  <si>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</si>
  <si>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</si>
  <si>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</si>
  <si>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</si>
  <si>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</si>
  <si>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</si>
  <si>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</si>
  <si>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</si>
  <si>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</si>
  <si>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</si>
  <si>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</si>
  <si>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</si>
  <si>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</si>
  <si>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</si>
  <si>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</si>
  <si>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</si>
  <si>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</si>
  <si>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</si>
  <si>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</si>
  <si>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</si>
  <si>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</si>
  <si>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</si>
  <si>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</si>
  <si>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</si>
  <si>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</si>
  <si>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</si>
  <si>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</si>
  <si>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</si>
  <si>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</si>
  <si>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</si>
  <si>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</si>
  <si>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</si>
  <si>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</si>
  <si>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</si>
  <si>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</si>
  <si>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</si>
  <si>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</si>
  <si>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</si>
  <si>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</si>
  <si>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</si>
  <si>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</si>
  <si>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</si>
  <si>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</si>
  <si>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</si>
  <si>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</si>
  <si>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</si>
  <si>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</si>
  <si>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</si>
  <si>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</si>
  <si>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</si>
  <si>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</si>
  <si>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</si>
  <si>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</si>
  <si>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</si>
  <si>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</si>
  <si>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</si>
  <si>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</si>
  <si>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</si>
  <si>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</si>
  <si>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</si>
  <si>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</si>
  <si>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</si>
  <si>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</si>
  <si>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</si>
  <si>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</si>
  <si>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</si>
  <si>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</si>
  <si>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</si>
  <si>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</si>
  <si>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</si>
  <si>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</si>
  <si>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</si>
  <si>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</si>
  <si>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</si>
  <si>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</si>
  <si>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</si>
  <si>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</si>
  <si>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</si>
  <si>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</si>
  <si>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</si>
  <si>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</si>
  <si>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</si>
  <si>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</si>
  <si>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</si>
  <si>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</si>
  <si>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</si>
  <si>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</si>
  <si>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</si>
  <si>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</si>
  <si>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</si>
  <si>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</si>
  <si>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</si>
  <si>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</si>
  <si>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</si>
  <si>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</si>
  <si>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</si>
  <si>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</si>
  <si>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</si>
  <si>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</si>
  <si>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</si>
  <si>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</si>
  <si>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</si>
  <si>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</si>
  <si>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</si>
  <si>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</si>
  <si>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</si>
  <si>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</si>
  <si>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</si>
  <si>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</si>
  <si>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</si>
  <si>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</si>
  <si>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</si>
  <si>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</si>
  <si>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</si>
  <si>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</si>
  <si>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</si>
  <si>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</si>
  <si>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</si>
  <si>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</si>
  <si>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</si>
  <si>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</si>
  <si>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</si>
  <si>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</si>
  <si>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</si>
  <si>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</si>
  <si>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</si>
  <si>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</si>
  <si>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</si>
  <si>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</si>
  <si>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</si>
  <si>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</si>
  <si>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</si>
  <si>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</si>
  <si>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</si>
  <si>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</si>
  <si>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</si>
  <si>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</si>
  <si>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</si>
  <si>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</si>
  <si>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</si>
  <si>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</si>
  <si>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</si>
  <si>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</si>
  <si>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</si>
  <si>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</si>
  <si>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</si>
  <si>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</si>
  <si>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</si>
  <si>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</si>
  <si>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</si>
  <si>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</si>
  <si>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</si>
  <si>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</si>
  <si>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</si>
  <si>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</si>
  <si>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</si>
  <si>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</si>
  <si>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</si>
  <si>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</si>
  <si>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</si>
  <si>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</si>
  <si>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</si>
  <si>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</si>
  <si>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</si>
  <si>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</si>
  <si>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</si>
  <si>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</si>
  <si>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</si>
  <si>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</si>
  <si>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</si>
  <si>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</si>
  <si>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</si>
  <si>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</si>
  <si>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</si>
  <si>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</si>
  <si>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</si>
  <si>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</si>
  <si>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</si>
  <si>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</si>
  <si>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</si>
  <si>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</si>
  <si>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</si>
  <si>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</si>
  <si>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</si>
  <si>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</si>
  <si>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</si>
  <si>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</si>
  <si>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</si>
  <si>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</si>
  <si>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</si>
  <si>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</si>
  <si>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</si>
  <si>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</si>
  <si>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</si>
  <si>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</si>
  <si>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</si>
  <si>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</si>
  <si>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</si>
  <si>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</si>
  <si>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</si>
  <si>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</si>
  <si>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</si>
  <si>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</si>
  <si>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</si>
  <si>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</si>
  <si>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</si>
  <si>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</si>
  <si>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</si>
  <si>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</si>
  <si>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</si>
  <si>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</si>
  <si>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</si>
  <si>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</si>
  <si>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</si>
  <si>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</si>
  <si>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</si>
  <si>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</si>
  <si>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</si>
  <si>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</si>
  <si>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</si>
  <si>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</si>
  <si>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</si>
  <si>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</si>
  <si>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</si>
  <si>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</si>
  <si>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</si>
  <si>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</si>
  <si>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</si>
  <si>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</si>
  <si>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</si>
  <si>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</si>
  <si>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</si>
  <si>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</si>
  <si>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</si>
  <si>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</si>
  <si>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</si>
  <si>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</si>
  <si>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</si>
  <si>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</si>
  <si>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</si>
  <si>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</si>
  <si>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</si>
  <si>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</si>
  <si>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</si>
  <si>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</si>
  <si>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</si>
  <si>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</si>
  <si>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</si>
  <si>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</si>
  <si>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</si>
  <si>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</si>
  <si>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</si>
  <si>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</si>
  <si>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</si>
  <si>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</si>
  <si>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</si>
  <si>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</si>
  <si>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</si>
  <si>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</si>
  <si>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</si>
  <si>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</si>
  <si>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</si>
  <si>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</si>
  <si>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</si>
  <si>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</si>
  <si>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</si>
  <si>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</si>
  <si>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</si>
  <si>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</si>
  <si>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</si>
  <si>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</si>
  <si>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</si>
  <si>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</si>
  <si>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</si>
  <si>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</si>
  <si>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</si>
  <si>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</si>
  <si>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</si>
  <si>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</si>
  <si>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</si>
  <si>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</si>
  <si>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</si>
  <si>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</si>
  <si>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</si>
  <si>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</si>
  <si>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</si>
  <si>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</si>
  <si>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</si>
  <si>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</si>
  <si>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</si>
  <si>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</si>
  <si>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</si>
  <si>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</si>
  <si>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</si>
  <si>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</si>
  <si>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</si>
  <si>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</si>
  <si>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</si>
  <si>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</si>
  <si>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</si>
  <si>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</si>
  <si>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</si>
  <si>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</si>
  <si>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</si>
  <si>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</si>
  <si>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</si>
  <si>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</si>
  <si>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</si>
  <si>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</si>
  <si>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</si>
  <si>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</si>
  <si>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</si>
  <si>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</si>
  <si>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</si>
  <si>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</si>
  <si>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</si>
  <si>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</si>
  <si>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</si>
  <si>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</si>
  <si>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</si>
  <si>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</si>
  <si>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</si>
  <si>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</si>
  <si>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</si>
  <si>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</si>
  <si>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</si>
  <si>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</si>
  <si>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</si>
  <si>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</si>
  <si>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</si>
  <si>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</si>
  <si>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</si>
  <si>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</si>
  <si>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</si>
  <si>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</si>
  <si>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</si>
  <si>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</si>
  <si>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</si>
  <si>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</si>
  <si>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</si>
  <si>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</si>
  <si>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</si>
  <si>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</si>
  <si>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</si>
  <si>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</si>
  <si>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</si>
  <si>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</si>
  <si>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</si>
  <si>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</si>
  <si>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</si>
  <si>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</si>
  <si>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</si>
  <si>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</si>
  <si>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</si>
  <si>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</si>
  <si>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</si>
  <si>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</si>
  <si>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</si>
  <si>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</si>
  <si>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</si>
  <si>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</si>
  <si>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</si>
  <si>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</si>
  <si>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</si>
  <si>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</si>
  <si>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</si>
  <si>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</si>
  <si>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</si>
  <si>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</si>
  <si>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</si>
  <si>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</si>
  <si>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</si>
  <si>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</si>
  <si>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</si>
  <si>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</si>
  <si>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</si>
  <si>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</si>
  <si>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</si>
  <si>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</si>
  <si>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</si>
  <si>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</si>
  <si>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</si>
  <si>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</si>
  <si>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</si>
  <si>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</si>
  <si>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</si>
  <si>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</si>
  <si>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</si>
  <si>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</si>
  <si>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</si>
  <si>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</si>
  <si>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</si>
  <si>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</si>
  <si>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</si>
  <si>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</si>
  <si>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</si>
  <si>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</si>
  <si>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</si>
  <si>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</si>
  <si>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</si>
  <si>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</si>
  <si>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</si>
  <si>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</si>
  <si>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</si>
  <si>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</si>
  <si>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</si>
  <si>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</si>
  <si>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</si>
  <si>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</si>
  <si>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</si>
  <si>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</si>
  <si>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</si>
  <si>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</si>
  <si>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</si>
  <si>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</si>
  <si>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</si>
  <si>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</si>
  <si>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</si>
  <si>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</si>
  <si>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</si>
  <si>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</si>
  <si>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</si>
  <si>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</si>
  <si>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</si>
  <si>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</si>
  <si>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</si>
  <si>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</si>
  <si>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</si>
  <si>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</si>
  <si>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</si>
  <si>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</si>
  <si>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</si>
  <si>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</si>
  <si>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</si>
  <si>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</si>
  <si>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</si>
  <si>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</si>
  <si>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</si>
  <si>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</si>
  <si>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</si>
  <si>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</si>
  <si>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</si>
  <si>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</si>
  <si>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</si>
  <si>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</si>
  <si>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</si>
  <si>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</si>
  <si>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</si>
  <si>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</si>
  <si>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</si>
  <si>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</si>
  <si>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</si>
  <si>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</si>
  <si>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</si>
  <si>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</si>
  <si>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</si>
  <si>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</si>
  <si>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</si>
  <si>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</si>
  <si>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</si>
  <si>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</si>
  <si>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</si>
  <si>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</si>
  <si>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</si>
  <si>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</si>
  <si>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</si>
  <si>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</si>
  <si>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</si>
  <si>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</si>
  <si>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</si>
  <si>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</si>
  <si>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</si>
  <si>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</si>
  <si>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</si>
  <si>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</si>
  <si>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</si>
  <si>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</si>
  <si>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</si>
  <si>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</si>
  <si>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</si>
  <si>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</si>
  <si>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</si>
  <si>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</si>
  <si>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</si>
  <si>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</si>
  <si>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</si>
  <si>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</si>
  <si>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</si>
  <si>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</si>
  <si>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</si>
  <si>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</si>
  <si>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</si>
  <si>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</si>
  <si>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</si>
  <si>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</si>
  <si>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</si>
  <si>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</si>
  <si>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</si>
  <si>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</si>
  <si>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</si>
  <si>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</si>
  <si>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</si>
  <si>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</si>
  <si>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</si>
  <si>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</si>
  <si>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</si>
  <si>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</si>
  <si>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</si>
  <si>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</si>
  <si>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</si>
  <si>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</si>
  <si>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</si>
  <si>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</si>
  <si>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</si>
  <si>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</si>
  <si>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</si>
  <si>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</si>
  <si>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</si>
  <si>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</si>
  <si>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</si>
  <si>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</si>
  <si>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</si>
  <si>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</si>
  <si>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</si>
  <si>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</si>
  <si>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</si>
  <si>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</si>
  <si>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</si>
  <si>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</si>
  <si>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</si>
  <si>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</si>
  <si>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</si>
  <si>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</si>
  <si>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</si>
  <si>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</si>
  <si>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</si>
  <si>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</si>
  <si>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</si>
  <si>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</si>
  <si>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</si>
  <si>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</si>
  <si>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</si>
  <si>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</si>
  <si>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</si>
  <si>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</si>
  <si>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</si>
  <si>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</si>
  <si>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</si>
  <si>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</si>
  <si>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</si>
  <si>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</si>
  <si>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</si>
  <si>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</si>
  <si>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</si>
  <si>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</si>
  <si>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</si>
  <si>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</si>
  <si>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</si>
  <si>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</si>
  <si>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</si>
  <si>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</si>
  <si>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</si>
  <si>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</si>
  <si>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</si>
  <si>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</si>
  <si>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</si>
  <si>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</si>
  <si>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</si>
  <si>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</si>
  <si>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</si>
  <si>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</si>
  <si>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</si>
  <si>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</si>
  <si>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</si>
  <si>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</si>
  <si>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</si>
  <si>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</si>
  <si>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</si>
  <si>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</si>
  <si>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</si>
  <si>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</si>
  <si>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</si>
  <si>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</si>
  <si>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</si>
  <si>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</si>
  <si>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</si>
  <si>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</si>
  <si>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</si>
  <si>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</si>
  <si>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</si>
  <si>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</si>
  <si>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</si>
  <si>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</si>
  <si>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</si>
  <si>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</si>
  <si>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</si>
  <si>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</si>
  <si>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</si>
  <si>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</si>
  <si>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</si>
  <si>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</si>
  <si>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</si>
  <si>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</si>
  <si>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</si>
  <si>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</si>
  <si>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</si>
  <si>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</si>
  <si>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</si>
  <si>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</si>
  <si>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</si>
  <si>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</si>
  <si>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</si>
  <si>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</si>
  <si>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</si>
  <si>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</si>
  <si>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</si>
  <si>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</si>
  <si>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</si>
  <si>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</si>
  <si>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</si>
  <si>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</si>
  <si>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</si>
  <si>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</si>
  <si>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</si>
  <si>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</si>
  <si>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</si>
  <si>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</si>
  <si>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</si>
  <si>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</si>
  <si>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</si>
  <si>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</si>
  <si>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</si>
  <si>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</si>
  <si>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</si>
  <si>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</si>
  <si>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</si>
  <si>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</si>
  <si>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</si>
  <si>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</si>
  <si>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</si>
  <si>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</si>
  <si>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</si>
  <si>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</si>
  <si>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</si>
  <si>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</si>
  <si>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</si>
  <si>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</si>
  <si>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</si>
  <si>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</si>
  <si>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</si>
  <si>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</si>
  <si>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</si>
  <si>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</si>
  <si>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</si>
  <si>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</si>
  <si>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</si>
  <si>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</si>
  <si>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</si>
  <si>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</si>
  <si>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</si>
  <si>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</si>
  <si>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</si>
  <si>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</si>
  <si>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</si>
  <si>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</si>
  <si>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</si>
  <si>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</si>
  <si>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</si>
  <si>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</si>
  <si>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</si>
  <si>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</si>
  <si>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</si>
  <si>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</si>
  <si>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</si>
  <si>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</si>
  <si>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</si>
  <si>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</si>
  <si>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</si>
  <si>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</si>
  <si>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</si>
  <si>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</si>
  <si>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</si>
  <si>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</si>
  <si>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</si>
  <si>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</si>
  <si>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</si>
  <si>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</si>
  <si>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</si>
  <si>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</si>
  <si>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</si>
  <si>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</si>
  <si>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</si>
  <si>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</si>
  <si>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</si>
  <si>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</si>
  <si>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</si>
  <si>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</si>
  <si>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</si>
  <si>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</si>
  <si>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</si>
  <si>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</si>
  <si>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</si>
  <si>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</si>
  <si>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</si>
  <si>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</si>
  <si>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</si>
  <si>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</si>
  <si>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</si>
  <si>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</si>
  <si>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</si>
  <si>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</si>
  <si>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</si>
  <si>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</si>
  <si>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</si>
  <si>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</si>
  <si>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</si>
  <si>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</si>
  <si>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</si>
  <si>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</si>
  <si>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</si>
  <si>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</si>
  <si>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</si>
  <si>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</si>
  <si>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</si>
  <si>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</si>
  <si>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</si>
  <si>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</si>
  <si>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</si>
  <si>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</si>
  <si>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</si>
  <si>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</si>
  <si>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</si>
  <si>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</si>
  <si>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</si>
  <si>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</si>
  <si>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</si>
  <si>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</si>
  <si>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</si>
  <si>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</si>
  <si>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</si>
  <si>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</si>
  <si>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</si>
  <si>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</si>
  <si>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</si>
  <si>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</si>
  <si>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</si>
  <si>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</si>
  <si>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</si>
  <si>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</si>
  <si>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</si>
  <si>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</si>
  <si>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</si>
  <si>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</si>
  <si>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</si>
  <si>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</si>
  <si>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</si>
  <si>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</si>
  <si>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</si>
  <si>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</si>
  <si>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</si>
  <si>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</si>
  <si>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</si>
  <si>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</si>
  <si>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</si>
  <si>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</si>
  <si>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</si>
  <si>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</si>
  <si>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</si>
  <si>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</si>
  <si>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</si>
  <si>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</si>
  <si>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</si>
  <si>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</si>
  <si>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</si>
  <si>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</si>
  <si>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</si>
  <si>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</si>
  <si>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</si>
  <si>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</si>
  <si>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</si>
  <si>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</si>
  <si>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</si>
  <si>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</si>
  <si>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</si>
  <si>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</si>
  <si>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</si>
  <si>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</si>
  <si>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</si>
  <si>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</si>
  <si>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</si>
  <si>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</si>
  <si>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</si>
  <si>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</si>
  <si>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</si>
  <si>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</si>
  <si>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</si>
  <si>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</si>
  <si>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</si>
  <si>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</si>
  <si>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</si>
  <si>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</si>
  <si>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</si>
  <si>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</si>
  <si>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</si>
  <si>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</si>
  <si>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</si>
  <si>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</si>
  <si>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</si>
  <si>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</si>
  <si>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</si>
  <si>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</si>
  <si>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</si>
  <si>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</si>
  <si>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</si>
  <si>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</si>
  <si>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</si>
  <si>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</si>
  <si>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</si>
  <si>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</si>
  <si>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</si>
  <si>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</si>
  <si>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</si>
  <si>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</si>
  <si>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</si>
  <si>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</si>
  <si>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</si>
  <si>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</si>
  <si>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</si>
  <si>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</si>
  <si>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</si>
  <si>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</si>
  <si>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</si>
  <si>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</si>
  <si>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</si>
  <si>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</si>
  <si>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</si>
  <si>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</si>
  <si>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</si>
  <si>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</si>
  <si>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</si>
  <si>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</si>
  <si>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</si>
  <si>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</si>
  <si>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</si>
  <si>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</si>
  <si>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</si>
  <si>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</si>
  <si>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</si>
  <si>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</si>
  <si>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</si>
  <si>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</si>
  <si>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</si>
  <si>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</si>
  <si>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</si>
  <si>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</si>
  <si>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</si>
  <si>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</si>
  <si>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</si>
  <si>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</si>
  <si>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</si>
  <si>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</si>
  <si>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</si>
  <si>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</si>
  <si>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</si>
  <si>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</si>
  <si>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</si>
  <si>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</si>
  <si>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</si>
  <si>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</si>
  <si>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</si>
  <si>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</si>
  <si>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</si>
  <si>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</si>
  <si>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</si>
  <si>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</si>
  <si>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</si>
  <si>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</si>
  <si>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</si>
  <si>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</si>
  <si>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</si>
  <si>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</si>
  <si>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</si>
  <si>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</si>
  <si>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</si>
  <si>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</si>
  <si>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</si>
  <si>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</si>
  <si>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</si>
  <si>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</si>
  <si>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</si>
  <si>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</si>
  <si>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</si>
  <si>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</si>
  <si>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</si>
  <si>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</si>
  <si>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</si>
  <si>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</si>
  <si>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</si>
  <si>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</si>
  <si>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</si>
  <si>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</si>
  <si>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</si>
  <si>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</si>
  <si>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</si>
  <si>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</si>
  <si>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</si>
  <si>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</si>
  <si>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</si>
  <si>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</si>
  <si>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</si>
  <si>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</si>
  <si>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</si>
  <si>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</si>
  <si>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</si>
  <si>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</si>
  <si>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</si>
  <si>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</si>
  <si>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</si>
  <si>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</si>
  <si>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</si>
  <si>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</si>
  <si>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</si>
  <si>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</si>
  <si>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</si>
  <si>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</si>
  <si>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</si>
  <si>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</si>
  <si>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</si>
  <si>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</si>
  <si>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</si>
  <si>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</si>
  <si>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</si>
  <si>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</si>
  <si>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</si>
  <si>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</si>
  <si>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</si>
  <si>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</si>
  <si>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</si>
  <si>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</si>
  <si>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</si>
  <si>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</si>
  <si>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</si>
  <si>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</si>
  <si>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</si>
  <si>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</si>
  <si>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</si>
  <si>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</si>
  <si>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</si>
  <si>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</si>
  <si>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</si>
  <si>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</si>
  <si>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</si>
  <si>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</si>
  <si>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</si>
  <si>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</si>
  <si>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</si>
  <si>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</si>
  <si>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</si>
  <si>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</si>
  <si>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</si>
  <si>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</si>
  <si>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</si>
  <si>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</si>
  <si>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</si>
  <si>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</si>
  <si>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</si>
  <si>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</si>
  <si>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</si>
  <si>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</si>
  <si>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</si>
  <si>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</si>
  <si>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</si>
  <si>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</si>
  <si>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</si>
  <si>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</si>
  <si>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</si>
  <si>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</si>
  <si>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</si>
  <si>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</si>
  <si>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</si>
  <si>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</si>
  <si>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</si>
  <si>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</si>
  <si>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</si>
  <si>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</si>
  <si>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</si>
  <si>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</si>
  <si>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</si>
  <si>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</si>
  <si>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</si>
  <si>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</si>
  <si>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</si>
  <si>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</si>
  <si>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</si>
  <si>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</si>
  <si>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</si>
  <si>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</si>
  <si>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</si>
  <si>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</si>
  <si>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</si>
  <si>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</si>
  <si>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</si>
  <si>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</si>
  <si>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</si>
  <si>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</si>
  <si>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</si>
  <si>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</si>
  <si>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</si>
  <si>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</si>
  <si>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</si>
  <si>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</si>
  <si>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</si>
  <si>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</si>
  <si>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</si>
  <si>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</si>
  <si>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</si>
  <si>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</si>
  <si>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</si>
  <si>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</si>
  <si>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</si>
  <si>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</si>
  <si>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</si>
  <si>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</si>
  <si>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</si>
  <si>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</si>
  <si>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</si>
  <si>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</si>
  <si>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</si>
  <si>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</si>
  <si>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</si>
  <si>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</si>
  <si>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</si>
  <si>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</si>
  <si>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</si>
  <si>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</si>
  <si>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</si>
  <si>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</si>
  <si>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</si>
  <si>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</si>
  <si>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</si>
  <si>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</si>
  <si>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</si>
  <si>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</si>
  <si>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</si>
  <si>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</si>
  <si>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</si>
  <si>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</si>
  <si>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</si>
  <si>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</si>
  <si>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</si>
  <si>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</si>
  <si>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</si>
  <si>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</si>
  <si>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</si>
  <si>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</si>
  <si>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</si>
  <si>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</si>
  <si>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</si>
  <si>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</si>
  <si>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</si>
  <si>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</si>
  <si>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</si>
  <si>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</si>
  <si>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</si>
  <si>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</si>
  <si>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</si>
  <si>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</si>
  <si>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</si>
  <si>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</si>
  <si>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</si>
  <si>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</si>
  <si>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</si>
  <si>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</si>
  <si>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</si>
  <si>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</si>
  <si>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</si>
  <si>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</si>
  <si>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</si>
  <si>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</si>
  <si>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</si>
  <si>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</si>
  <si>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</si>
  <si>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</si>
  <si>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</si>
  <si>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</si>
  <si>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</si>
  <si>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</si>
  <si>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</si>
  <si>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</si>
  <si>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</si>
  <si>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</si>
  <si>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</si>
  <si>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</si>
  <si>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</si>
  <si>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</si>
  <si>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</si>
  <si>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</si>
  <si>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</si>
  <si>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</si>
  <si>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</si>
  <si>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</si>
  <si>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</si>
  <si>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</si>
  <si>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</si>
  <si>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</si>
  <si>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</si>
  <si>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</si>
  <si>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</si>
  <si>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</si>
  <si>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</si>
  <si>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</si>
  <si>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</si>
  <si>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</si>
  <si>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</si>
  <si>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</si>
  <si>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</si>
  <si>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</si>
  <si>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</si>
  <si>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</si>
  <si>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</si>
  <si>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</si>
  <si>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</si>
  <si>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</si>
  <si>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</si>
  <si>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</si>
  <si>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</si>
  <si>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</si>
  <si>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</si>
  <si>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</si>
  <si>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</si>
  <si>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</si>
  <si>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</si>
  <si>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</si>
  <si>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</si>
  <si>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</si>
  <si>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</si>
  <si>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</si>
  <si>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</si>
  <si>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</si>
  <si>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</si>
  <si>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</si>
  <si>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</si>
  <si>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</si>
  <si>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</si>
  <si>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</si>
  <si>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</si>
  <si>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</si>
  <si>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</si>
  <si>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</si>
  <si>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</si>
  <si>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</si>
  <si>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</si>
  <si>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</si>
  <si>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</si>
  <si>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</si>
  <si>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</si>
  <si>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</si>
  <si>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</si>
  <si>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</si>
  <si>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</si>
  <si>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</si>
  <si>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</si>
  <si>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</si>
  <si>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</si>
  <si>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</si>
  <si>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</si>
  <si>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</si>
  <si>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</si>
  <si>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</si>
  <si>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</si>
  <si>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</si>
  <si>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</si>
  <si>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</si>
  <si>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</si>
  <si>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</si>
  <si>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</si>
  <si>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</si>
  <si>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</si>
  <si>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</si>
  <si>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</si>
  <si>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</si>
  <si>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</si>
  <si>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</si>
  <si>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</si>
  <si>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</si>
  <si>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</si>
  <si>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</si>
  <si>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</si>
  <si>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</si>
  <si>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</si>
  <si>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</si>
  <si>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</si>
  <si>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</si>
  <si>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</si>
  <si>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</si>
  <si>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</si>
  <si>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</si>
  <si>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</si>
  <si>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</si>
  <si>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</si>
  <si>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</si>
  <si>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</si>
  <si>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</si>
  <si>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</si>
  <si>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</si>
  <si>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</si>
  <si>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</si>
  <si>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</si>
  <si>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</si>
  <si>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</si>
  <si>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</si>
  <si>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</si>
  <si>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</si>
  <si>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</si>
  <si>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</si>
  <si>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</si>
  <si>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</si>
  <si>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</si>
  <si>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</si>
  <si>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</si>
  <si>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</si>
  <si>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</si>
  <si>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</si>
  <si>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</si>
  <si>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</si>
  <si>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</si>
  <si>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</si>
  <si>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</si>
  <si>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</si>
  <si>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</si>
  <si>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</si>
  <si>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</si>
  <si>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</si>
  <si>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</si>
  <si>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</si>
  <si>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</si>
  <si>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</si>
  <si>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</si>
  <si>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</si>
  <si>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</si>
  <si>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</si>
  <si>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</si>
  <si>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</si>
  <si>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</si>
  <si>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</si>
  <si>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</si>
  <si>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</si>
  <si>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</si>
  <si>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</si>
  <si>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</si>
  <si>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</si>
  <si>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</si>
  <si>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</si>
  <si>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</si>
  <si>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</si>
  <si>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</si>
  <si>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</si>
  <si>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</si>
  <si>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</si>
  <si>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</si>
  <si>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</si>
  <si>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</si>
  <si>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</si>
  <si>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</si>
  <si>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</si>
  <si>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</si>
  <si>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</si>
  <si>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</si>
  <si>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</si>
  <si>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</si>
  <si>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</si>
  <si>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</si>
  <si>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</si>
  <si>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</si>
  <si>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</si>
  <si>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</si>
  <si>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</si>
  <si>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</si>
  <si>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</si>
  <si>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</si>
  <si>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</si>
  <si>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</si>
  <si>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</si>
  <si>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</si>
  <si>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</si>
  <si>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</si>
  <si>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</si>
  <si>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</si>
  <si>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</si>
  <si>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</si>
  <si>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</si>
  <si>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</si>
  <si>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</si>
  <si>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</si>
  <si>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</si>
  <si>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</si>
  <si>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</si>
  <si>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</si>
  <si>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</si>
  <si>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</si>
  <si>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</si>
  <si>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</si>
  <si>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</si>
  <si>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</si>
  <si>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</si>
  <si>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</si>
  <si>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</si>
  <si>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</si>
  <si>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</si>
  <si>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</si>
  <si>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</si>
  <si>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</si>
  <si>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</si>
  <si>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</si>
  <si>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</si>
  <si>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</si>
  <si>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</si>
  <si>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</si>
  <si>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</si>
  <si>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</si>
  <si>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</si>
  <si>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</si>
  <si>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</si>
  <si>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</si>
  <si>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</si>
  <si>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</si>
  <si>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</si>
  <si>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</si>
  <si>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</si>
  <si>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</si>
  <si>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</si>
  <si>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</si>
  <si>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</si>
  <si>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</si>
  <si>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</si>
  <si>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</si>
  <si>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</si>
  <si>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</si>
  <si>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</si>
  <si>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</si>
  <si>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</si>
  <si>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</si>
  <si>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</si>
  <si>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</si>
  <si>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</si>
  <si>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</si>
  <si>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</si>
  <si>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</si>
  <si>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</si>
  <si>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</si>
  <si>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</si>
  <si>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</si>
  <si>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</si>
  <si>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</si>
  <si>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</si>
  <si>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</si>
  <si>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</si>
  <si>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</si>
  <si>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</si>
  <si>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</si>
  <si>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</si>
  <si>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</si>
  <si>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</si>
  <si>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</si>
  <si>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</si>
  <si>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</si>
  <si>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</si>
  <si>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</si>
  <si>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</si>
  <si>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</si>
  <si>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</si>
  <si>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</si>
  <si>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</si>
  <si>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</si>
  <si>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</si>
  <si>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</si>
  <si>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</si>
  <si>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</si>
  <si>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</si>
  <si>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</si>
  <si>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</si>
  <si>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</si>
  <si>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</si>
  <si>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</si>
  <si>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</si>
  <si>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</si>
  <si>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</si>
  <si>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</si>
  <si>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</si>
  <si>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</si>
  <si>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</si>
  <si>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</si>
  <si>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</si>
  <si>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</si>
  <si>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</si>
  <si>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</si>
  <si>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</si>
  <si>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</si>
  <si>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</si>
  <si>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</si>
  <si>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</si>
  <si>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</si>
  <si>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</si>
  <si>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</si>
  <si>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</si>
  <si>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</si>
  <si>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</si>
  <si>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</si>
  <si>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</si>
  <si>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</si>
  <si>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</si>
  <si>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</si>
  <si>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</si>
  <si>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</si>
  <si>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</si>
  <si>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</si>
  <si>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</si>
  <si>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</si>
  <si>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</si>
  <si>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</si>
  <si>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</si>
  <si>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</si>
  <si>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</si>
  <si>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</si>
  <si>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</si>
  <si>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</si>
  <si>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</si>
  <si>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</si>
  <si>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</si>
  <si>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</si>
  <si>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</si>
  <si>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</si>
  <si>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</si>
  <si>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</si>
  <si>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</si>
  <si>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</si>
  <si>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</si>
  <si>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</si>
  <si>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</si>
  <si>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</si>
  <si>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</si>
  <si>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</si>
  <si>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</si>
  <si>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</si>
  <si>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</si>
  <si>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</si>
  <si>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</si>
  <si>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</si>
  <si>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</si>
  <si>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</si>
  <si>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</si>
  <si>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</si>
  <si>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</si>
  <si>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</si>
  <si>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</si>
  <si>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</si>
  <si>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</si>
  <si>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</si>
  <si>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</si>
  <si>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</si>
  <si>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</si>
  <si>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</si>
  <si>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</si>
  <si>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</si>
  <si>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</si>
  <si>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</si>
  <si>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</si>
  <si>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</si>
  <si>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</si>
  <si>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</si>
  <si>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</si>
  <si>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</si>
  <si>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</si>
  <si>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</si>
  <si>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</si>
  <si>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</si>
  <si>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</si>
  <si>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</si>
  <si>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</si>
  <si>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</si>
  <si>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</si>
  <si>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</si>
  <si>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</si>
  <si>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</si>
  <si>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</si>
  <si>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</si>
  <si>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</si>
  <si>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</si>
  <si>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</si>
  <si>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</si>
  <si>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</si>
  <si>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</si>
  <si>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</si>
  <si>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</si>
  <si>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</si>
  <si>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</si>
  <si>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</si>
  <si>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</si>
  <si>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</si>
  <si>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</si>
  <si>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</si>
  <si>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</si>
  <si>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</si>
  <si>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</si>
  <si>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</si>
  <si>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</si>
  <si>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</si>
  <si>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</si>
  <si>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</si>
  <si>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</si>
  <si>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</si>
  <si>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</si>
  <si>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</si>
  <si>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</si>
  <si>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</si>
  <si>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</si>
  <si>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</si>
  <si>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</si>
  <si>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</si>
  <si>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</si>
  <si>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</si>
  <si>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</si>
  <si>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</si>
  <si>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</si>
  <si>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</si>
  <si>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</si>
  <si>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</si>
  <si>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</si>
  <si>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</si>
  <si>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</si>
  <si>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</si>
  <si>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</si>
  <si>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</si>
  <si>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</si>
  <si>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</si>
  <si>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</si>
  <si>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</si>
  <si>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</si>
  <si>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</si>
  <si>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</si>
  <si>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</si>
  <si>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</si>
  <si>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</si>
  <si>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</si>
  <si>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</si>
  <si>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</si>
  <si>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</si>
  <si>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</si>
  <si>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</si>
  <si>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</si>
  <si>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</si>
  <si>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</si>
  <si>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</si>
  <si>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</si>
  <si>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</si>
  <si>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</si>
  <si>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</si>
  <si>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</si>
  <si>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</si>
  <si>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</si>
  <si>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</si>
  <si>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</si>
  <si>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</si>
  <si>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</si>
  <si>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</si>
  <si>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</si>
  <si>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</si>
  <si>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</si>
  <si>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</si>
  <si>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</si>
  <si>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</si>
  <si>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</si>
  <si>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</si>
  <si>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</si>
  <si>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</si>
  <si>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</si>
  <si>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</si>
  <si>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</si>
  <si>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</si>
  <si>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</si>
  <si>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</si>
  <si>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</si>
  <si>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</si>
  <si>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</si>
  <si>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</si>
  <si>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</si>
  <si>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</si>
  <si>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</si>
  <si>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</si>
  <si>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</si>
  <si>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</si>
  <si>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</si>
  <si>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</si>
  <si>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</si>
  <si>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</si>
  <si>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</si>
  <si>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</si>
  <si>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</si>
  <si>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</si>
  <si>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</si>
  <si>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</si>
  <si>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</si>
  <si>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</si>
  <si>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</si>
  <si>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</si>
  <si>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</si>
  <si>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</si>
  <si>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</si>
  <si>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</si>
  <si>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</si>
  <si>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</si>
  <si>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</si>
  <si>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</si>
  <si>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</si>
  <si>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</si>
  <si>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</si>
  <si>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</si>
  <si>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</si>
  <si>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</si>
  <si>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</si>
  <si>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</si>
  <si>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</si>
  <si>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</si>
  <si>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</si>
  <si>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</si>
  <si>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</si>
  <si>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</si>
  <si>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</si>
  <si>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</si>
  <si>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</si>
  <si>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</si>
  <si>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</si>
  <si>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</si>
  <si>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</si>
  <si>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</si>
  <si>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</si>
  <si>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</si>
  <si>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</si>
  <si>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</si>
  <si>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</si>
  <si>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</si>
  <si>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</si>
  <si>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</si>
  <si>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</si>
  <si>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</si>
  <si>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</si>
  <si>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</si>
  <si>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</si>
  <si>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</si>
  <si>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</si>
  <si>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</si>
  <si>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</si>
  <si>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</si>
  <si>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</si>
  <si>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</si>
  <si>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</si>
  <si>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</si>
  <si>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</si>
  <si>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</si>
  <si>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</si>
  <si>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</si>
  <si>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</si>
  <si>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</si>
  <si>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</si>
  <si>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</si>
  <si>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</si>
  <si>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</si>
  <si>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</si>
  <si>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</si>
  <si>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</si>
  <si>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</si>
  <si>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</si>
  <si>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</si>
  <si>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</si>
  <si>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</si>
  <si>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</si>
  <si>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</si>
  <si>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</si>
  <si>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</si>
  <si>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</si>
  <si>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</si>
  <si>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</si>
  <si>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</si>
  <si>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</si>
  <si>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</si>
  <si>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</si>
  <si>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</si>
  <si>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</si>
  <si>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</si>
  <si>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</si>
  <si>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</si>
  <si>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</si>
  <si>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</si>
  <si>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</si>
  <si>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</si>
  <si>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</si>
  <si>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</si>
  <si>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</si>
  <si>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</si>
  <si>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</si>
  <si>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</si>
  <si>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</si>
  <si>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</si>
  <si>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</si>
  <si>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</si>
  <si>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</si>
  <si>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</si>
  <si>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</si>
  <si>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</si>
  <si>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</si>
  <si>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</si>
  <si>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</si>
  <si>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</si>
  <si>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</si>
  <si>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</si>
  <si>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</si>
  <si>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</si>
  <si>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</si>
  <si>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</si>
  <si>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</si>
  <si>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</si>
  <si>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</si>
  <si>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</si>
  <si>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</si>
  <si>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</si>
  <si>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</si>
  <si>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</si>
  <si>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</si>
  <si>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</si>
  <si>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</si>
  <si>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</si>
  <si>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</si>
  <si>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</si>
  <si>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</si>
  <si>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</si>
  <si>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</si>
  <si>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</si>
  <si>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</si>
  <si>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</si>
  <si>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</si>
  <si>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</si>
  <si>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</si>
  <si>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</si>
  <si>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</si>
  <si>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</si>
  <si>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</si>
  <si>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</si>
  <si>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</si>
  <si>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</si>
  <si>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</si>
  <si>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</si>
  <si>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</si>
  <si>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</si>
  <si>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</si>
  <si>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</si>
  <si>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</si>
  <si>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</si>
  <si>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</si>
  <si>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</si>
  <si>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</si>
  <si>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</si>
  <si>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</si>
  <si>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</si>
  <si>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</si>
  <si>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</si>
  <si>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</si>
  <si>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</si>
  <si>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</si>
  <si>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</si>
  <si>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</si>
  <si>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</si>
  <si>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</si>
  <si>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</si>
  <si>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</si>
  <si>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</si>
  <si>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</si>
  <si>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</si>
  <si>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</si>
  <si>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</si>
  <si>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</si>
  <si>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</si>
  <si>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</si>
  <si>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</si>
  <si>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</si>
  <si>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</si>
  <si>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</si>
  <si>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</si>
  <si>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</si>
  <si>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</si>
  <si>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</si>
  <si>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</si>
  <si>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</si>
  <si>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</si>
  <si>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</si>
  <si>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</si>
  <si>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</si>
  <si>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</si>
  <si>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</si>
  <si>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</si>
  <si>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</si>
  <si>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</si>
  <si>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</si>
  <si>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</si>
  <si>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</si>
  <si>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</si>
  <si>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</si>
  <si>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</si>
  <si>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</si>
  <si>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</si>
  <si>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</si>
  <si>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</si>
  <si>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</si>
  <si>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</si>
  <si>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</si>
  <si>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</si>
  <si>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</si>
  <si>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</si>
  <si>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</si>
  <si>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</si>
  <si>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</si>
  <si>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</si>
  <si>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</si>
  <si>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</si>
  <si>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</si>
  <si>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</si>
  <si>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</si>
  <si>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</si>
  <si>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</si>
  <si>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</si>
  <si>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</si>
  <si>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</si>
  <si>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</si>
  <si>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</si>
  <si>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</si>
  <si>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</si>
  <si>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</si>
  <si>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</si>
  <si>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</si>
  <si>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</si>
  <si>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</si>
  <si>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</si>
  <si>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</si>
  <si>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</si>
  <si>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</si>
  <si>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</si>
  <si>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</si>
  <si>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</si>
  <si>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</si>
  <si>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</si>
  <si>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</si>
  <si>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</si>
  <si>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</si>
  <si>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</si>
  <si>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</si>
  <si>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</si>
  <si>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</si>
  <si>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</si>
  <si>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</si>
  <si>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</si>
  <si>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</si>
  <si>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</si>
  <si>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</si>
  <si>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</si>
  <si>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</si>
  <si>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</si>
  <si>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</si>
  <si>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</si>
  <si>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</si>
  <si>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</si>
  <si>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</si>
  <si>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</si>
  <si>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</si>
  <si>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</si>
  <si>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</si>
  <si>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</si>
  <si>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</si>
  <si>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</si>
  <si>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</si>
  <si>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</si>
  <si>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</si>
  <si>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</si>
  <si>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</si>
  <si>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</si>
  <si>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</si>
  <si>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</si>
  <si>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</si>
  <si>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</si>
  <si>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</si>
  <si>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</si>
  <si>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</si>
  <si>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</si>
  <si>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</si>
  <si>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</si>
  <si>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</si>
  <si>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</si>
  <si>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</si>
  <si>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</si>
  <si>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</si>
  <si>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</si>
  <si>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</si>
  <si>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</si>
  <si>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</si>
  <si>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</si>
  <si>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</si>
  <si>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</si>
  <si>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</si>
  <si>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</si>
  <si>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</si>
  <si>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</si>
  <si>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</si>
  <si>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</si>
  <si>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</si>
  <si>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</si>
  <si>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</si>
  <si>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</si>
  <si>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</si>
  <si>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</si>
  <si>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</si>
  <si>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</si>
  <si>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</si>
  <si>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</si>
  <si>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</si>
  <si>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</si>
  <si>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</si>
  <si>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</si>
  <si>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</si>
  <si>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</si>
  <si>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</si>
  <si>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</si>
  <si>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</si>
  <si>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</si>
  <si>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</si>
  <si>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</si>
  <si>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</si>
  <si>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</si>
  <si>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</si>
  <si>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</si>
  <si>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</si>
  <si>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</si>
  <si>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</si>
  <si>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</si>
  <si>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</si>
  <si>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</si>
  <si>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</si>
  <si>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</si>
  <si>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</si>
  <si>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</si>
  <si>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</si>
  <si>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</si>
  <si>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</si>
  <si>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</si>
  <si>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</si>
  <si>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</si>
  <si>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</si>
  <si>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</si>
  <si>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</si>
  <si>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</si>
  <si>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</si>
  <si>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</si>
  <si>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</si>
  <si>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</si>
  <si>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</si>
  <si>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</si>
  <si>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</si>
  <si>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</si>
  <si>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</si>
  <si>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</si>
  <si>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</si>
  <si>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</si>
  <si>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</si>
  <si>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</si>
  <si>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</si>
  <si>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</si>
  <si>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</si>
  <si>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</si>
  <si>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</si>
  <si>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</si>
  <si>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</si>
  <si>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</si>
  <si>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</si>
  <si>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</si>
  <si>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</si>
  <si>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</si>
  <si>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</si>
  <si>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</si>
  <si>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</si>
  <si>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</si>
  <si>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</si>
  <si>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</si>
  <si>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</si>
  <si>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</si>
  <si>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</si>
  <si>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</si>
  <si>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</si>
  <si>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</si>
  <si>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</si>
  <si>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</si>
  <si>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</si>
  <si>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</si>
  <si>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</si>
  <si>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</si>
  <si>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</si>
  <si>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</si>
  <si>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</si>
  <si>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</si>
  <si>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</si>
  <si>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</si>
  <si>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</si>
  <si>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</si>
  <si>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</si>
  <si>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</si>
  <si>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</si>
  <si>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</si>
  <si>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</si>
  <si>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</si>
  <si>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</si>
  <si>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</si>
  <si>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</si>
  <si>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</si>
  <si>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</si>
  <si>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</si>
  <si>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</si>
  <si>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</si>
  <si>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</si>
  <si>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</si>
  <si>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</si>
  <si>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</si>
  <si>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</si>
  <si>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</si>
  <si>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</si>
  <si>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</si>
  <si>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</si>
  <si>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</si>
  <si>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</si>
  <si>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</si>
  <si>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</si>
  <si>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</si>
  <si>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</si>
  <si>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</si>
  <si>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</si>
  <si>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</si>
  <si>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</si>
  <si>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</si>
  <si>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</si>
  <si>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</si>
  <si>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</si>
  <si>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</si>
  <si>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</si>
  <si>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</si>
  <si>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</si>
  <si>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</si>
  <si>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</si>
  <si>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</si>
  <si>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</si>
  <si>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</si>
  <si>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</si>
  <si>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</si>
  <si>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</si>
  <si>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</si>
  <si>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</si>
  <si>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</si>
  <si>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</si>
  <si>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</si>
  <si>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</si>
  <si>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</si>
  <si>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</si>
  <si>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</si>
  <si>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</si>
  <si>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</si>
  <si>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</si>
  <si>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</si>
  <si>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</si>
  <si>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</si>
  <si>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</si>
  <si>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</si>
  <si>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</si>
  <si>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</si>
  <si>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</si>
  <si>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</si>
  <si>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</si>
  <si>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</si>
  <si>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</si>
  <si>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</si>
  <si>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</si>
  <si>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</si>
  <si>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</si>
  <si>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</si>
  <si>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</si>
  <si>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</si>
  <si>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</si>
  <si>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</si>
  <si>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</si>
  <si>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</si>
  <si>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</si>
  <si>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</si>
  <si>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</si>
  <si>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</si>
  <si>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</si>
  <si>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</si>
  <si>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</si>
  <si>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</si>
  <si>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</si>
  <si>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</si>
  <si>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</si>
  <si>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</si>
  <si>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</si>
  <si>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</si>
  <si>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</si>
  <si>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</si>
  <si>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</si>
  <si>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</si>
  <si>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</si>
  <si>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</si>
  <si>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</si>
  <si>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</si>
  <si>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</si>
  <si>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</si>
  <si>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</si>
  <si>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</si>
  <si>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</si>
  <si>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</si>
  <si>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</si>
  <si>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</si>
  <si>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</si>
  <si>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</si>
  <si>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</si>
  <si>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</si>
  <si>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</si>
  <si>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</si>
  <si>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</si>
  <si>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</si>
  <si>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</si>
  <si>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</si>
  <si>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</si>
  <si>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</si>
  <si>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</si>
  <si>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</si>
  <si>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</si>
  <si>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</si>
  <si>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</si>
  <si>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</si>
  <si>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</si>
  <si>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</si>
  <si>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</si>
  <si>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</si>
  <si>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</si>
  <si>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</si>
  <si>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</si>
  <si>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</si>
  <si>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</si>
  <si>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</si>
  <si>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</si>
  <si>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</si>
  <si>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</si>
  <si>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</si>
  <si>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</si>
  <si>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</si>
  <si>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</si>
  <si>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</si>
  <si>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</si>
  <si>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</si>
  <si>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</si>
  <si>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</si>
  <si>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</si>
  <si>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</si>
  <si>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</si>
  <si>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</si>
  <si>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</si>
  <si>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</si>
  <si>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</si>
  <si>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</si>
  <si>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</si>
  <si>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</si>
  <si>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</si>
  <si>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</si>
  <si>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</si>
  <si>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</si>
  <si>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</si>
  <si>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</si>
  <si>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</si>
  <si>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</si>
  <si>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</si>
  <si>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</si>
  <si>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</si>
  <si>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</si>
  <si>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</si>
  <si>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</si>
  <si>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</si>
  <si>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</si>
  <si>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</si>
  <si>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</si>
  <si>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</si>
  <si>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</si>
  <si>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</si>
  <si>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</si>
  <si>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</si>
  <si>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</si>
  <si>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</si>
  <si>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</si>
  <si>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</si>
  <si>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</si>
  <si>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</si>
  <si>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</si>
  <si>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</si>
  <si>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</si>
  <si>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</si>
  <si>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</si>
  <si>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</si>
  <si>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</si>
  <si>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</si>
  <si>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</si>
  <si>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</si>
  <si>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</si>
  <si>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</si>
  <si>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</si>
  <si>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</si>
  <si>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</si>
  <si>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</si>
  <si>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</si>
  <si>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</si>
  <si>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</si>
  <si>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</si>
  <si>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</si>
  <si>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</si>
  <si>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</si>
  <si>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</si>
  <si>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</si>
  <si>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</si>
  <si>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</si>
  <si>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</si>
  <si>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</si>
  <si>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</si>
  <si>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</si>
  <si>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</si>
  <si>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</si>
  <si>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</si>
  <si>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</si>
  <si>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</si>
  <si>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</si>
  <si>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</si>
  <si>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</si>
  <si>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</si>
  <si>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</si>
  <si>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</si>
  <si>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</si>
  <si>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</si>
  <si>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</si>
  <si>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</si>
  <si>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</si>
  <si>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</si>
  <si>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</si>
  <si>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</si>
  <si>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</si>
  <si>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</si>
  <si>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</si>
  <si>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</si>
  <si>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</si>
  <si>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</si>
  <si>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</si>
  <si>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</si>
  <si>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</si>
  <si>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</si>
  <si>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</si>
  <si>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</si>
  <si>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</si>
  <si>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</si>
  <si>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</si>
  <si>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</si>
  <si>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</si>
  <si>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</si>
  <si>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</si>
  <si>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</si>
  <si>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</si>
  <si>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</si>
  <si>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</si>
  <si>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</si>
  <si>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</si>
  <si>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</si>
  <si>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</si>
  <si>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</si>
  <si>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</si>
  <si>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</si>
  <si>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</si>
  <si>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</si>
  <si>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</si>
  <si>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</si>
  <si>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</si>
  <si>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</si>
  <si>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</si>
  <si>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</si>
  <si>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</si>
  <si>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</si>
  <si>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</si>
  <si>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</si>
  <si>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</si>
  <si>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</si>
  <si>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</si>
  <si>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</si>
  <si>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</si>
  <si>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</si>
  <si>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</si>
  <si>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</si>
  <si>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</si>
  <si>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</si>
  <si>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</si>
  <si>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</si>
  <si>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</si>
  <si>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</si>
  <si>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</si>
  <si>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</si>
  <si>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</si>
  <si>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</si>
  <si>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</si>
  <si>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</si>
  <si>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</si>
  <si>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</si>
  <si>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</si>
  <si>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</si>
  <si>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</si>
  <si>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</si>
  <si>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</si>
  <si>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</si>
  <si>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</si>
  <si>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</si>
  <si>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</si>
  <si>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</si>
  <si>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</si>
  <si>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</si>
  <si>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</si>
  <si>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</si>
  <si>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</si>
  <si>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</si>
  <si>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</si>
  <si>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</si>
  <si>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</si>
  <si>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</si>
  <si>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</si>
  <si>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</si>
  <si>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</si>
  <si>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</si>
  <si>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</si>
  <si>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</si>
  <si>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</si>
  <si>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</si>
  <si>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</si>
  <si>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</si>
  <si>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</si>
  <si>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</si>
  <si>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</si>
  <si>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</si>
  <si>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</si>
  <si>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</si>
  <si>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</si>
  <si>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</si>
  <si>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</si>
  <si>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</si>
  <si>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</si>
  <si>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</si>
  <si>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</si>
  <si>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</si>
  <si>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</si>
  <si>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</si>
  <si>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</si>
  <si>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</si>
  <si>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</si>
  <si>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</si>
  <si>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</si>
  <si>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</si>
  <si>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</si>
  <si>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</si>
  <si>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</si>
  <si>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</si>
  <si>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</si>
  <si>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</si>
  <si>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</si>
  <si>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</si>
  <si>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</si>
  <si>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</si>
  <si>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</si>
  <si>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</si>
  <si>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</si>
  <si>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</si>
  <si>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</si>
  <si>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</si>
  <si>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</si>
  <si>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</si>
  <si>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</si>
  <si>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</si>
  <si>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</si>
  <si>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</si>
  <si>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</si>
  <si>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</si>
  <si>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</si>
  <si>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</si>
  <si>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</si>
  <si>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</si>
  <si>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</si>
  <si>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</si>
  <si>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</si>
  <si>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</si>
  <si>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</si>
  <si>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</si>
  <si>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</si>
  <si>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</si>
  <si>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</si>
  <si>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</si>
  <si>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</si>
  <si>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</si>
  <si>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</si>
  <si>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</si>
  <si>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</si>
  <si>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</si>
  <si>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</si>
  <si>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</si>
  <si>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</si>
  <si>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</si>
  <si>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</si>
  <si>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</si>
  <si>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</si>
  <si>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</si>
  <si>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</si>
  <si>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</si>
  <si>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</si>
  <si>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</si>
  <si>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</si>
  <si>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</si>
  <si>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</si>
  <si>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</si>
  <si>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</si>
  <si>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</si>
  <si>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</si>
  <si>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</si>
  <si>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</si>
  <si>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</si>
  <si>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</si>
  <si>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</si>
  <si>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</si>
  <si>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</si>
  <si>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</si>
  <si>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</si>
  <si>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</si>
  <si>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</si>
  <si>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</si>
  <si>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</si>
  <si>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</si>
  <si>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</si>
  <si>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</si>
  <si>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</si>
  <si>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</si>
  <si>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</si>
  <si>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</si>
  <si>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</si>
  <si>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</si>
  <si>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</si>
  <si>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</si>
  <si>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</si>
  <si>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</si>
  <si>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</si>
  <si>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</si>
  <si>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</si>
  <si>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</si>
  <si>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</si>
  <si>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</si>
  <si>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</si>
  <si>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</si>
  <si>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</si>
  <si>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</si>
  <si>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</si>
  <si>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</si>
  <si>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</si>
  <si>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</si>
  <si>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</si>
  <si>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</si>
  <si>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</si>
  <si>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</si>
  <si>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</si>
  <si>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</si>
  <si>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</si>
  <si>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</si>
  <si>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</si>
  <si>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</si>
  <si>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</si>
  <si>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</si>
  <si>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</si>
  <si>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</si>
  <si>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</si>
  <si>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</si>
  <si>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</si>
  <si>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</si>
  <si>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</si>
  <si>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</si>
  <si>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</si>
  <si>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</si>
  <si>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</si>
  <si>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</si>
  <si>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</si>
  <si>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</si>
  <si>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</si>
  <si>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</si>
  <si>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</si>
  <si>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</si>
  <si>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</si>
  <si>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</si>
  <si>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</si>
  <si>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</si>
  <si>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</si>
  <si>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</si>
  <si>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</si>
  <si>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</si>
  <si>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</si>
  <si>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</si>
  <si>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</si>
  <si>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</si>
  <si>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</si>
  <si>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</si>
  <si>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</si>
  <si>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</si>
  <si>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</si>
  <si>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</si>
  <si>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</si>
  <si>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</si>
  <si>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</si>
  <si>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</si>
  <si>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</si>
  <si>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</si>
  <si>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</si>
  <si>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</si>
  <si>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</si>
  <si>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</si>
  <si>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</si>
  <si>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</si>
  <si>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</si>
  <si>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</si>
  <si>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</si>
  <si>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</si>
  <si>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</si>
  <si>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</si>
  <si>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</si>
  <si>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</si>
  <si>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</si>
  <si>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</si>
  <si>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</si>
  <si>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</si>
  <si>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</si>
  <si>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</si>
  <si>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</si>
  <si>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</si>
  <si>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</si>
  <si>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</si>
  <si>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</si>
  <si>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</si>
  <si>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</si>
  <si>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</si>
  <si>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</si>
  <si>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</si>
  <si>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</si>
  <si>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</si>
  <si>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</si>
  <si>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</si>
  <si>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</si>
  <si>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</si>
  <si>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</si>
  <si>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</si>
  <si>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</si>
  <si>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</si>
  <si>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</si>
  <si>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</si>
  <si>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</si>
  <si>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</si>
  <si>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</si>
  <si>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</si>
  <si>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</si>
  <si>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</si>
  <si>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</si>
  <si>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</si>
  <si>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</si>
  <si>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</si>
  <si>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</si>
  <si>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</si>
  <si>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</si>
  <si>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</si>
  <si>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</si>
  <si>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</si>
  <si>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</si>
  <si>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</si>
  <si>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</si>
  <si>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</si>
  <si>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</si>
  <si>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</si>
  <si>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</si>
  <si>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</si>
  <si>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</si>
  <si>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</si>
  <si>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</si>
  <si>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</si>
  <si>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</si>
  <si>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</si>
  <si>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</si>
  <si>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</si>
  <si>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</si>
  <si>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</si>
  <si>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</si>
  <si>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</si>
  <si>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</si>
  <si>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</si>
  <si>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</si>
  <si>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</si>
  <si>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</si>
  <si>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</si>
  <si>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</si>
  <si>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</si>
  <si>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</si>
  <si>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</si>
  <si>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</si>
  <si>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</si>
  <si>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</si>
  <si>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</si>
  <si>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</si>
  <si>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</si>
  <si>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</si>
  <si>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</si>
  <si>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</si>
  <si>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</si>
  <si>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</si>
  <si>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</si>
  <si>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</si>
  <si>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</si>
  <si>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</si>
  <si>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</si>
  <si>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</si>
  <si>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</si>
  <si>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</si>
  <si>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</si>
  <si>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</si>
  <si>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</si>
  <si>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</si>
  <si>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</si>
  <si>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</si>
  <si>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</si>
  <si>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</si>
  <si>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</si>
  <si>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</si>
  <si>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</si>
  <si>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</si>
  <si>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</si>
  <si>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</si>
  <si>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</si>
  <si>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</si>
  <si>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</si>
  <si>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</si>
  <si>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</si>
  <si>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</si>
  <si>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</si>
  <si>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</si>
  <si>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</si>
  <si>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</si>
  <si>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</si>
  <si>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</si>
  <si>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</si>
  <si>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</si>
  <si>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</si>
  <si>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</si>
  <si>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</si>
  <si>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</si>
  <si>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</si>
  <si>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</si>
  <si>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</si>
  <si>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</si>
  <si>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</si>
  <si>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</si>
  <si>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</si>
  <si>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</si>
  <si>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</si>
  <si>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</si>
  <si>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</si>
  <si>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</si>
  <si>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</si>
  <si>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</si>
  <si>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</si>
  <si>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</si>
  <si>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</si>
  <si>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</si>
  <si>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</si>
  <si>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</si>
  <si>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</si>
  <si>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</si>
  <si>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</si>
  <si>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</si>
  <si>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</si>
  <si>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</si>
  <si>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</si>
  <si>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</si>
  <si>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</si>
  <si>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</si>
  <si>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</si>
  <si>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</si>
  <si>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</si>
  <si>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</si>
  <si>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</si>
  <si>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</si>
  <si>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</si>
  <si>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</si>
  <si>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</si>
  <si>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</si>
  <si>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</si>
  <si>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</si>
  <si>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</si>
  <si>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</si>
  <si>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</si>
  <si>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</si>
  <si>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</si>
  <si>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</si>
  <si>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</si>
  <si>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</si>
  <si>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</si>
  <si>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</si>
  <si>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</si>
  <si>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</si>
  <si>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</si>
  <si>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</si>
  <si>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</si>
  <si>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</si>
  <si>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</si>
  <si>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</si>
  <si>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</si>
  <si>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</si>
  <si>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</si>
  <si>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</si>
  <si>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</si>
  <si>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</si>
  <si>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</si>
  <si>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</si>
  <si>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</si>
  <si>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</si>
  <si>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</si>
  <si>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</si>
  <si>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</si>
  <si>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</si>
  <si>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</si>
  <si>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</si>
  <si>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</si>
  <si>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</si>
  <si>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</si>
  <si>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</si>
  <si>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</si>
  <si>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</si>
  <si>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</si>
  <si>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</si>
  <si>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</si>
  <si>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</si>
  <si>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</si>
  <si>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</si>
  <si>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</si>
  <si>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</si>
  <si>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</si>
  <si>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</si>
  <si>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</si>
  <si>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</si>
  <si>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</si>
  <si>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</si>
  <si>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</si>
  <si>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</si>
  <si>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</si>
  <si>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</si>
  <si>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</si>
  <si>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</si>
  <si>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</si>
  <si>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</si>
  <si>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</si>
  <si>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</si>
  <si>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</si>
  <si>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</si>
  <si>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</si>
  <si>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</si>
  <si>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</si>
  <si>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</si>
  <si>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</si>
  <si>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</si>
  <si>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</si>
  <si>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</si>
  <si>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</si>
  <si>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</si>
  <si>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</si>
  <si>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</si>
  <si>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</si>
  <si>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</si>
  <si>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</si>
  <si>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</si>
  <si>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</si>
  <si>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</si>
  <si>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</si>
  <si>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</si>
  <si>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</si>
  <si>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</si>
  <si>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</si>
  <si>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</si>
  <si>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</si>
  <si>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</si>
  <si>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</si>
  <si>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</si>
  <si>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</si>
  <si>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</si>
  <si>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</si>
  <si>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</si>
  <si>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</si>
  <si>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</si>
  <si>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</si>
  <si>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</si>
  <si>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</si>
  <si>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</si>
  <si>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</si>
  <si>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</si>
  <si>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</si>
  <si>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</si>
  <si>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</si>
  <si>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</si>
  <si>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</si>
  <si>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</si>
  <si>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</si>
  <si>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</si>
  <si>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</si>
  <si>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</si>
  <si>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</si>
  <si>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</si>
  <si>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</si>
  <si>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</si>
  <si>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</si>
  <si>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</si>
  <si>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</si>
  <si>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</si>
  <si>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</si>
  <si>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</si>
  <si>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</si>
  <si>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</si>
  <si>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</si>
  <si>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</si>
  <si>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</si>
  <si>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</si>
  <si>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</si>
  <si>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</si>
  <si>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</si>
  <si>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</si>
  <si>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</si>
  <si>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</si>
  <si>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</si>
  <si>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</si>
  <si>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</si>
  <si>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</si>
  <si>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</si>
  <si>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</si>
  <si>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</si>
  <si>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</si>
  <si>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</si>
  <si>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</si>
  <si>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</si>
  <si>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</si>
  <si>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</si>
  <si>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</si>
  <si>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</si>
  <si>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</si>
  <si>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</si>
  <si>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</si>
  <si>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</si>
  <si>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</si>
  <si>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</si>
  <si>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</si>
  <si>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</si>
  <si>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</si>
  <si>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</si>
  <si>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</si>
  <si>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</si>
  <si>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</si>
  <si>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</si>
  <si>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</si>
  <si>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</si>
  <si>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</si>
  <si>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</si>
  <si>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</si>
  <si>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</si>
  <si>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</si>
  <si>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</si>
  <si>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</si>
  <si>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</si>
  <si>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</si>
  <si>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</si>
  <si>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</si>
  <si>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</si>
  <si>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</si>
  <si>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</si>
  <si>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</si>
  <si>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</si>
  <si>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</si>
  <si>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</si>
  <si>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</si>
  <si>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</si>
  <si>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</si>
  <si>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</si>
  <si>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</si>
  <si>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</si>
  <si>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</si>
  <si>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</si>
  <si>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</si>
  <si>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</si>
  <si>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</si>
  <si>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</si>
  <si>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</si>
  <si>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</si>
  <si>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</si>
  <si>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</si>
  <si>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</si>
  <si>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</si>
  <si>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</si>
  <si>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</si>
  <si>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</si>
  <si>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</si>
  <si>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</si>
  <si>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</si>
  <si>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</si>
  <si>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</si>
  <si>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</si>
  <si>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</si>
  <si>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</si>
  <si>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</si>
  <si>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</si>
  <si>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</si>
  <si>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</si>
  <si>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</si>
  <si>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</si>
  <si>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</si>
  <si>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</si>
  <si>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</si>
  <si>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</si>
  <si>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</si>
  <si>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</si>
  <si>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</si>
  <si>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</si>
  <si>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</si>
  <si>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</si>
  <si>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</si>
  <si>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</si>
  <si>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</si>
  <si>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</si>
  <si>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</si>
  <si>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</si>
  <si>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</si>
  <si>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</si>
  <si>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</si>
  <si>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</si>
  <si>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</si>
  <si>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</si>
  <si>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</si>
  <si>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</si>
  <si>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</si>
  <si>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</si>
  <si>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</si>
  <si>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</si>
  <si>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</si>
  <si>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</si>
  <si>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</si>
  <si>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</si>
  <si>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</si>
  <si>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</si>
  <si>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</si>
  <si>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</si>
  <si>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</si>
  <si>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</si>
  <si>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</si>
  <si>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</si>
  <si>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</si>
  <si>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</si>
  <si>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</si>
  <si>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</si>
  <si>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</si>
  <si>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</si>
  <si>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</si>
  <si>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</si>
  <si>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</si>
  <si>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</si>
  <si>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</si>
  <si>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</si>
  <si>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</si>
  <si>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</si>
  <si>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</si>
  <si>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</si>
  <si>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</si>
  <si>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</si>
  <si>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</si>
  <si>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</si>
  <si>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</si>
  <si>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</si>
  <si>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</si>
  <si>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</si>
  <si>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</si>
  <si>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</si>
  <si>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</si>
  <si>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</si>
  <si>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</si>
  <si>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</si>
  <si>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</si>
  <si>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</si>
  <si>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</si>
  <si>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</si>
  <si>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</si>
  <si>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</si>
  <si>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</si>
  <si>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</si>
  <si>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</si>
  <si>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</si>
  <si>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</si>
  <si>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</si>
  <si>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</si>
  <si>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</si>
  <si>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</si>
  <si>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</si>
  <si>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</si>
  <si>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</si>
  <si>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</si>
  <si>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</si>
  <si>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</si>
  <si>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</si>
  <si>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</si>
  <si>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</si>
  <si>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</si>
  <si>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</si>
  <si>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</si>
  <si>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</si>
  <si>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</si>
  <si>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</si>
  <si>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</si>
  <si>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</si>
  <si>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</si>
  <si>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</si>
  <si>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</si>
  <si>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</si>
  <si>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</si>
  <si>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</si>
  <si>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</si>
  <si>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</si>
  <si>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</si>
  <si>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</si>
  <si>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</si>
  <si>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</si>
  <si>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</si>
  <si>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</si>
  <si>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</si>
  <si>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</si>
  <si>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</si>
  <si>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</si>
  <si>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</si>
  <si>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</si>
  <si>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</si>
  <si>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</si>
  <si>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</si>
  <si>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</si>
  <si>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</si>
  <si>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</si>
  <si>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</si>
  <si>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</si>
  <si>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</si>
  <si>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</si>
  <si>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</si>
  <si>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</si>
  <si>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</si>
  <si>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</si>
  <si>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</si>
  <si>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</si>
  <si>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</si>
  <si>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</si>
  <si>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</si>
  <si>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</si>
  <si>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</si>
  <si>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</si>
  <si>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</si>
  <si>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</si>
  <si>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</si>
  <si>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</si>
  <si>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</si>
  <si>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</si>
  <si>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</si>
  <si>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</si>
  <si>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</si>
  <si>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</si>
  <si>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</si>
  <si>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</si>
  <si>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</si>
  <si>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</si>
  <si>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</si>
  <si>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</si>
  <si>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</si>
  <si>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</si>
  <si>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</si>
  <si>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</si>
  <si>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</si>
  <si>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</si>
  <si>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</si>
  <si>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</si>
  <si>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</si>
  <si>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</si>
  <si>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</si>
  <si>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</si>
  <si>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</si>
  <si>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</si>
  <si>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</si>
  <si>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</si>
  <si>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</si>
  <si>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</si>
  <si>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</si>
  <si>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</si>
  <si>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</si>
  <si>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</si>
  <si>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</si>
  <si>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</si>
  <si>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</si>
  <si>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</si>
  <si>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</si>
  <si>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</si>
  <si>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</si>
  <si>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</si>
  <si>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</si>
  <si>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</si>
  <si>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</si>
  <si>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</si>
  <si>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</si>
  <si>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</si>
  <si>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</si>
  <si>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</si>
  <si>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</si>
  <si>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</si>
  <si>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</si>
  <si>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</si>
  <si>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</si>
  <si>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</si>
  <si>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</si>
  <si>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</si>
  <si>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</si>
  <si>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</si>
  <si>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</si>
  <si>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</si>
  <si>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</si>
  <si>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</si>
  <si>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</si>
  <si>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</si>
  <si>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</si>
  <si>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</si>
  <si>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</si>
  <si>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</si>
  <si>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</si>
  <si>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</si>
  <si>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</si>
  <si>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</si>
  <si>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</si>
  <si>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</si>
  <si>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</si>
  <si>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</si>
  <si>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</si>
  <si>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</si>
  <si>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</si>
  <si>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</si>
  <si>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</si>
  <si>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</si>
  <si>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</si>
  <si>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</si>
  <si>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</si>
  <si>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</si>
  <si>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</si>
  <si>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</si>
  <si>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</si>
  <si>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</si>
  <si>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</si>
  <si>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</si>
  <si>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</si>
  <si>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</si>
  <si>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</si>
  <si>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</si>
  <si>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</si>
  <si>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</si>
  <si>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</si>
  <si>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</si>
  <si>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</si>
  <si>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</si>
  <si>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</si>
  <si>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</si>
  <si>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</si>
  <si>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</si>
  <si>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</si>
  <si>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</si>
  <si>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</si>
  <si>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</si>
  <si>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</si>
  <si>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</si>
  <si>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</si>
  <si>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</si>
  <si>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</si>
  <si>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</si>
  <si>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</si>
  <si>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</si>
  <si>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</si>
  <si>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</si>
  <si>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</si>
  <si>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</si>
  <si>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</si>
  <si>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</si>
  <si>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</si>
  <si>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</si>
  <si>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</si>
  <si>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</si>
  <si>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</si>
  <si>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</si>
  <si>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</si>
  <si>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</si>
  <si>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</si>
  <si>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</si>
  <si>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</si>
  <si>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</si>
  <si>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</si>
  <si>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</si>
  <si>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</si>
  <si>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</si>
  <si>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</si>
  <si>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</si>
  <si>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</si>
  <si>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</si>
  <si>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</si>
  <si>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</si>
  <si>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</si>
  <si>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</si>
  <si>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</si>
  <si>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</si>
  <si>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</si>
  <si>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</si>
  <si>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</si>
  <si>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</si>
  <si>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</si>
  <si>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</si>
  <si>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</si>
  <si>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</si>
  <si>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</si>
  <si>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</si>
  <si>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</si>
  <si>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</si>
  <si>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</si>
  <si>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</si>
  <si>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</si>
  <si>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</si>
  <si>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</si>
  <si>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</si>
  <si>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</si>
  <si>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</si>
  <si>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</si>
  <si>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</si>
  <si>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</si>
  <si>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</si>
  <si>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</si>
  <si>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</si>
  <si>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</si>
  <si>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</si>
  <si>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</si>
  <si>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</si>
  <si>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</si>
  <si>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</si>
  <si>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</si>
  <si>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</si>
  <si>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</si>
  <si>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</si>
  <si>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</si>
  <si>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</si>
  <si>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</si>
  <si>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</si>
  <si>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</si>
  <si>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</si>
  <si>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</si>
  <si>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</si>
  <si>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</si>
  <si>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</si>
  <si>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</si>
  <si>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</si>
  <si>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</si>
  <si>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</si>
  <si>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</si>
  <si>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</si>
  <si>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</si>
  <si>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</si>
  <si>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</si>
  <si>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</si>
  <si>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</si>
  <si>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</si>
  <si>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</si>
  <si>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</si>
  <si>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</si>
  <si>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</si>
  <si>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</si>
  <si>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</si>
  <si>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</si>
  <si>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</si>
  <si>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</si>
  <si>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</si>
  <si>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</si>
  <si>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</si>
  <si>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</si>
  <si>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</si>
  <si>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</si>
  <si>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</si>
  <si>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</si>
  <si>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</si>
  <si>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</si>
  <si>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</si>
  <si>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</si>
  <si>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</si>
  <si>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</si>
  <si>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</si>
  <si>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</si>
  <si>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</si>
  <si>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</si>
  <si>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</si>
  <si>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</si>
  <si>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</si>
  <si>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</si>
  <si>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</si>
  <si>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</si>
  <si>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</si>
  <si>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</si>
  <si>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</si>
  <si>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</si>
  <si>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</si>
  <si>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</si>
  <si>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</si>
  <si>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</si>
  <si>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</si>
  <si>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</si>
  <si>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</si>
  <si>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</si>
  <si>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</si>
  <si>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</si>
  <si>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</si>
  <si>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</si>
  <si>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</si>
  <si>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</si>
  <si>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</si>
  <si>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</si>
  <si>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</si>
  <si>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</si>
  <si>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</si>
  <si>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</si>
  <si>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</si>
  <si>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</si>
  <si>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</si>
  <si>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</si>
  <si>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</si>
  <si>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</si>
  <si>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</si>
  <si>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</si>
  <si>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</si>
  <si>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</si>
  <si>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</si>
  <si>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</si>
  <si>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</si>
  <si>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</si>
  <si>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</si>
  <si>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</si>
  <si>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</si>
  <si>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</si>
  <si>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</si>
  <si>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</si>
  <si>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</si>
  <si>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</si>
  <si>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</si>
  <si>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</si>
  <si>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</si>
  <si>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</si>
  <si>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</si>
  <si>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</si>
  <si>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</si>
  <si>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</si>
  <si>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</si>
  <si>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</si>
  <si>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</si>
  <si>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</si>
  <si>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</si>
  <si>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</si>
  <si>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</si>
  <si>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</si>
  <si>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</si>
  <si>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</si>
  <si>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</si>
  <si>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</si>
  <si>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</si>
  <si>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</si>
  <si>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</si>
  <si>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</si>
  <si>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</si>
  <si>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</si>
  <si>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</si>
  <si>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</si>
  <si>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</si>
  <si>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</si>
  <si>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</si>
  <si>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</si>
  <si>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</si>
  <si>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</si>
  <si>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</si>
  <si>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</si>
  <si>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</si>
  <si>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</si>
  <si>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</si>
  <si>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</si>
  <si>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</si>
  <si>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</si>
  <si>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</si>
  <si>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</si>
  <si>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</si>
  <si>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</si>
  <si>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</si>
  <si>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</si>
  <si>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</si>
  <si>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</si>
  <si>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</si>
  <si>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</si>
  <si>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</si>
  <si>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</si>
  <si>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</si>
  <si>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</si>
  <si>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</si>
  <si>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</si>
  <si>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</si>
  <si>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</si>
  <si>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</si>
  <si>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</si>
  <si>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</si>
  <si>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</si>
  <si>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</si>
  <si>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</si>
  <si>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</si>
  <si>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</si>
  <si>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</si>
  <si>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</si>
  <si>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</si>
  <si>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</si>
  <si>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</si>
  <si>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</si>
  <si>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</si>
  <si>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</si>
  <si>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</si>
  <si>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</si>
  <si>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</si>
  <si>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</si>
  <si>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</si>
  <si>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</si>
  <si>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</si>
  <si>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</si>
  <si>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</si>
  <si>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</si>
  <si>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</si>
  <si>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</si>
  <si>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</si>
  <si>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</si>
  <si>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</si>
  <si>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</si>
  <si>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</si>
  <si>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</si>
  <si>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</si>
  <si>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</si>
  <si>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</si>
  <si>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</si>
  <si>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</si>
  <si>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</si>
  <si>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</si>
  <si>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</si>
  <si>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</si>
  <si>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</si>
  <si>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</si>
  <si>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</si>
  <si>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</si>
  <si>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</si>
  <si>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</si>
  <si>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</si>
  <si>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</si>
  <si>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</si>
  <si>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</si>
  <si>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</si>
  <si>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</si>
  <si>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</si>
  <si>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</si>
  <si>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</si>
  <si>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</si>
  <si>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</si>
  <si>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</si>
  <si>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</si>
  <si>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</si>
  <si>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</si>
  <si>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</si>
  <si>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</si>
  <si>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</si>
  <si>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</si>
  <si>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</si>
  <si>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</si>
  <si>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</si>
  <si>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</si>
  <si>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</si>
  <si>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</si>
  <si>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</si>
  <si>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</si>
  <si>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</si>
  <si>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</si>
  <si>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</si>
  <si>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</si>
  <si>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</si>
  <si>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</si>
  <si>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</si>
  <si>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</si>
  <si>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</si>
  <si>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</si>
  <si>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</si>
  <si>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</si>
  <si>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</si>
  <si>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</si>
  <si>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</si>
  <si>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</si>
  <si>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</si>
  <si>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</si>
  <si>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</si>
  <si>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</si>
  <si>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</si>
  <si>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</si>
  <si>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</si>
  <si>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</si>
  <si>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</si>
  <si>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</si>
  <si>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</si>
  <si>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</si>
  <si>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</si>
  <si>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</si>
  <si>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</si>
  <si>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</si>
  <si>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</si>
  <si>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</si>
  <si>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</si>
  <si>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</si>
  <si>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</si>
  <si>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</si>
  <si>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</si>
  <si>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</si>
  <si>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</si>
  <si>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</si>
  <si>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</si>
  <si>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</si>
  <si>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</si>
  <si>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</si>
  <si>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</si>
  <si>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</si>
  <si>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</si>
  <si>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</si>
  <si>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</si>
  <si>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</si>
  <si>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</si>
  <si>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</si>
  <si>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</si>
  <si>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</si>
  <si>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</si>
  <si>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</si>
  <si>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</si>
  <si>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</si>
  <si>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</si>
  <si>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</si>
  <si>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</si>
  <si>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</si>
  <si>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</si>
  <si>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</si>
  <si>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</si>
  <si>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</si>
  <si>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</si>
  <si>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</si>
  <si>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</si>
  <si>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</si>
  <si>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</si>
  <si>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</si>
  <si>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</si>
  <si>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</si>
  <si>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</si>
  <si>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</si>
  <si>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</si>
  <si>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</si>
  <si>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</si>
  <si>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</si>
  <si>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</si>
  <si>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</si>
  <si>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</si>
  <si>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</si>
  <si>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</si>
  <si>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</si>
  <si>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</si>
  <si>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</si>
  <si>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</si>
  <si>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</si>
  <si>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</si>
  <si>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</si>
  <si>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</si>
  <si>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</si>
  <si>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</si>
  <si>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</si>
  <si>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</si>
  <si>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</si>
  <si>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</si>
  <si>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</si>
  <si>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</si>
  <si>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</si>
  <si>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</si>
  <si>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</si>
  <si>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</si>
  <si>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</si>
  <si>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</si>
  <si>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</si>
  <si>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</si>
  <si>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</si>
  <si>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</si>
  <si>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</si>
  <si>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</si>
  <si>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</si>
  <si>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</si>
  <si>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</si>
  <si>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</si>
  <si>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</si>
  <si>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</si>
  <si>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</si>
  <si>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</si>
  <si>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</si>
  <si>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</si>
  <si>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</si>
  <si>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</si>
  <si>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</si>
  <si>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</si>
  <si>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</si>
  <si>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</si>
  <si>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</si>
  <si>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</si>
  <si>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</si>
  <si>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</si>
  <si>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</si>
  <si>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</si>
  <si>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</si>
  <si>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</si>
  <si>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</si>
  <si>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</si>
  <si>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</si>
  <si>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</si>
  <si>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</si>
  <si>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</si>
  <si>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</si>
  <si>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</si>
  <si>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</si>
  <si>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</si>
  <si>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</si>
  <si>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</si>
  <si>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</si>
  <si>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</si>
  <si>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</si>
  <si>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</si>
  <si>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</si>
  <si>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</si>
  <si>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</si>
  <si>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</si>
  <si>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</si>
  <si>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</si>
  <si>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</si>
  <si>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</si>
  <si>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</si>
  <si>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</si>
  <si>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</si>
  <si>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</si>
  <si>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</si>
  <si>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</si>
  <si>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</si>
  <si>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</si>
  <si>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</si>
  <si>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</si>
  <si>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</si>
  <si>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</si>
  <si>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</si>
  <si>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</si>
  <si>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</si>
  <si>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</si>
  <si>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</si>
  <si>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</si>
  <si>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</si>
  <si>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</si>
  <si>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</si>
  <si>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</si>
  <si>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</si>
  <si>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</si>
  <si>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</si>
  <si>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</si>
  <si>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</si>
  <si>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</si>
  <si>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</si>
  <si>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</si>
  <si>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</si>
  <si>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</si>
  <si>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</si>
  <si>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</si>
  <si>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</si>
  <si>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</si>
  <si>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</si>
  <si>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</si>
  <si>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</si>
  <si>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</si>
  <si>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</si>
  <si>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</si>
  <si>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</si>
  <si>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</si>
  <si>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</si>
  <si>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</si>
  <si>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</si>
  <si>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</si>
  <si>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</si>
  <si>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</si>
  <si>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</si>
  <si>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</si>
  <si>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</si>
  <si>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</si>
  <si>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</si>
  <si>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</si>
  <si>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</si>
  <si>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</si>
  <si>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</si>
  <si>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</si>
  <si>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</si>
  <si>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</si>
  <si>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</si>
  <si>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</si>
  <si>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</si>
  <si>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</si>
  <si>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</si>
  <si>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</si>
  <si>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</si>
  <si>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</si>
  <si>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</si>
  <si>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</si>
  <si>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</si>
  <si>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</si>
  <si>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</si>
  <si>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</si>
  <si>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</si>
  <si>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</si>
  <si>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</si>
  <si>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</si>
  <si>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</si>
  <si>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</si>
  <si>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</si>
  <si>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</si>
  <si>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</si>
  <si>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</si>
  <si>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</si>
  <si>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</si>
  <si>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</si>
  <si>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</si>
  <si>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</si>
  <si>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</si>
  <si>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</si>
  <si>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</si>
  <si>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</si>
  <si>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</si>
  <si>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</si>
  <si>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</si>
  <si>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</si>
  <si>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</si>
  <si>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</si>
  <si>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</si>
  <si>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</si>
  <si>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</si>
  <si>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</si>
  <si>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</si>
  <si>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</si>
  <si>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</si>
  <si>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</si>
  <si>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</si>
  <si>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</si>
  <si>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</si>
  <si>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</si>
  <si>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</si>
  <si>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</si>
  <si>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</si>
  <si>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</si>
  <si>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</si>
  <si>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</si>
  <si>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</si>
  <si>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</si>
  <si>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</si>
  <si>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</si>
  <si>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</si>
  <si>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</si>
  <si>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</si>
  <si>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</si>
  <si>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</si>
  <si>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</si>
  <si>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</si>
  <si>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</si>
  <si>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</si>
  <si>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</si>
  <si>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</si>
  <si>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</si>
  <si>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</si>
  <si>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</si>
  <si>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</si>
  <si>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</si>
  <si>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</si>
  <si>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</si>
  <si>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</si>
  <si>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</si>
  <si>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</si>
  <si>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</si>
  <si>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</si>
  <si>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</si>
  <si>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</si>
  <si>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</si>
  <si>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</si>
  <si>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</si>
  <si>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</si>
  <si>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</si>
  <si>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</si>
  <si>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</si>
  <si>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</si>
  <si>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</si>
  <si>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</si>
  <si>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</si>
  <si>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</si>
  <si>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</si>
  <si>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</si>
  <si>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</si>
  <si>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</si>
  <si>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</si>
  <si>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</si>
  <si>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</si>
  <si>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</si>
  <si>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</si>
  <si>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</si>
  <si>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</si>
  <si>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</si>
  <si>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</si>
  <si>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</si>
  <si>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</si>
  <si>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</si>
  <si>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</si>
  <si>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</si>
  <si>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</si>
  <si>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</si>
  <si>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</si>
  <si>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</si>
  <si>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</si>
  <si>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</si>
  <si>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</si>
  <si>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</si>
  <si>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</si>
  <si>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</si>
  <si>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</si>
  <si>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</si>
  <si>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</si>
  <si>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</si>
  <si>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</si>
  <si>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</si>
  <si>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</si>
  <si>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</si>
  <si>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</si>
  <si>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</si>
  <si>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</si>
  <si>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</si>
  <si>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</si>
  <si>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</si>
  <si>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</si>
  <si>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</si>
  <si>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</si>
  <si>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</si>
  <si>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</si>
  <si>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</si>
  <si>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</si>
  <si>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</si>
  <si>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</si>
  <si>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</si>
  <si>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</si>
  <si>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</si>
  <si>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</si>
  <si>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</si>
  <si>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</si>
  <si>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</si>
  <si>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</si>
  <si>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</si>
  <si>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</si>
  <si>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</si>
  <si>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</si>
  <si>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</si>
  <si>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</si>
  <si>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</si>
  <si>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</si>
  <si>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</si>
  <si>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</si>
  <si>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</si>
  <si>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</si>
  <si>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</si>
  <si>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</si>
  <si>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</si>
  <si>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</si>
  <si>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</si>
  <si>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</si>
  <si>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</si>
  <si>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</si>
  <si>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</si>
  <si>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</si>
  <si>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</si>
  <si>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</si>
  <si>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</si>
  <si>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</si>
  <si>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</si>
  <si>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</si>
  <si>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</si>
  <si>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</si>
  <si>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</si>
  <si>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</si>
  <si>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</si>
  <si>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</si>
  <si>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</si>
  <si>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</si>
  <si>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</si>
  <si>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</si>
  <si>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</si>
  <si>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</si>
  <si>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</si>
  <si>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</si>
  <si>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</si>
  <si>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</si>
  <si>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</si>
  <si>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</si>
  <si>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</si>
  <si>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</si>
  <si>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</si>
  <si>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</si>
  <si>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</si>
  <si>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</si>
  <si>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</si>
  <si>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</si>
  <si>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</si>
  <si>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</si>
  <si>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</si>
  <si>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</si>
  <si>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</si>
  <si>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</si>
  <si>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</si>
  <si>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</si>
  <si>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</si>
  <si>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</si>
  <si>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</si>
  <si>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</si>
  <si>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</si>
  <si>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</si>
  <si>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</si>
  <si>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</si>
  <si>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</si>
  <si>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</si>
  <si>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</si>
  <si>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</si>
  <si>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</si>
  <si>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</si>
  <si>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</si>
  <si>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</si>
  <si>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</si>
  <si>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</si>
  <si>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</si>
  <si>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</si>
  <si>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</si>
  <si>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</si>
  <si>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</si>
  <si>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</si>
  <si>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</si>
  <si>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</si>
  <si>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</si>
  <si>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</si>
  <si>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</si>
  <si>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</si>
  <si>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</si>
  <si>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</si>
  <si>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</si>
  <si>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</si>
  <si>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</si>
  <si>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</si>
  <si>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</si>
  <si>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</si>
  <si>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</si>
  <si>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</si>
  <si>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</si>
  <si>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</si>
  <si>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</si>
  <si>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</si>
  <si>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</si>
  <si>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</si>
  <si>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</si>
  <si>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</si>
  <si>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</si>
  <si>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</si>
  <si>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</si>
  <si>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</si>
  <si>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</si>
  <si>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</si>
  <si>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</si>
  <si>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</si>
  <si>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</si>
  <si>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</si>
  <si>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</si>
  <si>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</si>
  <si>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</si>
  <si>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</si>
  <si>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</si>
  <si>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</si>
  <si>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</si>
  <si>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</si>
  <si>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</si>
  <si>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</si>
  <si>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</si>
  <si>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</si>
  <si>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</si>
  <si>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</si>
  <si>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</si>
  <si>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</si>
  <si>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</si>
  <si>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</si>
  <si>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</si>
  <si>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</si>
  <si>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</si>
  <si>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</si>
  <si>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</si>
  <si>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</si>
  <si>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</si>
  <si>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</si>
  <si>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</si>
  <si>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</si>
  <si>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</si>
  <si>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</si>
  <si>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</si>
  <si>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</si>
  <si>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</si>
  <si>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</si>
  <si>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</si>
  <si>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</si>
  <si>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</si>
  <si>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</si>
  <si>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</si>
  <si>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</si>
  <si>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</si>
  <si>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</si>
  <si>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</si>
  <si>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</si>
  <si>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</si>
  <si>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</si>
  <si>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</si>
  <si>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</si>
  <si>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</si>
  <si>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</si>
  <si>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</si>
  <si>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</si>
  <si>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</si>
  <si>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</si>
  <si>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</si>
  <si>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</si>
  <si>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</si>
  <si>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</si>
  <si>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</si>
  <si>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</si>
  <si>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</si>
  <si>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</si>
  <si>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</si>
  <si>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</si>
  <si>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</si>
  <si>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</si>
  <si>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</si>
  <si>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</si>
  <si>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</si>
  <si>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</si>
  <si>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</si>
  <si>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</si>
  <si>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</si>
  <si>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</si>
  <si>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</si>
  <si>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</si>
  <si>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</si>
  <si>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</si>
  <si>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</si>
  <si>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</si>
  <si>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</si>
  <si>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</si>
  <si>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</si>
  <si>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</si>
  <si>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</si>
  <si>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</si>
  <si>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</si>
  <si>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</si>
  <si>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</si>
  <si>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</si>
  <si>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</si>
  <si>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</si>
  <si>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</si>
  <si>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</si>
  <si>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</si>
  <si>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</si>
  <si>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</si>
  <si>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</si>
  <si>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</si>
  <si>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</si>
  <si>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</si>
  <si>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</si>
  <si>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</si>
  <si>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</si>
  <si>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</si>
  <si>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</si>
  <si>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</si>
  <si>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</si>
  <si>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</si>
  <si>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</si>
  <si>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</si>
  <si>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</si>
  <si>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</si>
  <si>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</si>
  <si>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</si>
  <si>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</si>
  <si>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</si>
  <si>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</si>
  <si>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</si>
  <si>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</si>
  <si>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</si>
  <si>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</si>
  <si>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</si>
  <si>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</si>
  <si>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</si>
  <si>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</si>
  <si>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</si>
  <si>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</si>
  <si>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</si>
  <si>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</si>
  <si>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</si>
  <si>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</si>
  <si>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</si>
  <si>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</si>
  <si>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</si>
  <si>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</si>
  <si>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</si>
  <si>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</si>
  <si>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</si>
  <si>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</si>
  <si>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</si>
  <si>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</si>
  <si>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</si>
  <si>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</si>
  <si>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</si>
  <si>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</si>
  <si>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</si>
  <si>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</si>
  <si>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</si>
  <si>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</si>
  <si>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</si>
  <si>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</si>
  <si>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</si>
  <si>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</si>
  <si>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</si>
  <si>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</si>
  <si>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</si>
  <si>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</si>
  <si>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</si>
  <si>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</si>
  <si>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</si>
  <si>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</si>
  <si>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</si>
  <si>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</si>
  <si>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</si>
  <si>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</si>
  <si>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</si>
  <si>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</si>
  <si>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</si>
  <si>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</si>
  <si>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</si>
  <si>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</si>
  <si>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</si>
  <si>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</si>
  <si>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</si>
  <si>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</si>
  <si>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</si>
  <si>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</si>
  <si>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</si>
  <si>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</si>
  <si>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</si>
  <si>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</si>
  <si>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</si>
  <si>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</si>
  <si>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</si>
  <si>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</si>
  <si>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</si>
  <si>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</si>
  <si>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</si>
  <si>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</si>
  <si>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</si>
  <si>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</si>
  <si>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</si>
  <si>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</si>
  <si>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</si>
  <si>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</si>
  <si>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</si>
  <si>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</si>
  <si>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</si>
  <si>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</si>
  <si>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</si>
  <si>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</si>
  <si>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</si>
  <si>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</si>
  <si>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</si>
  <si>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</si>
  <si>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</si>
  <si>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</si>
  <si>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</si>
  <si>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</si>
  <si>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</si>
  <si>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</si>
  <si>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</si>
  <si>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</si>
  <si>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</si>
  <si>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</si>
  <si>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</si>
  <si>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</si>
  <si>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</si>
  <si>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</si>
  <si>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</si>
  <si>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</si>
  <si>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</si>
  <si>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</si>
  <si>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</si>
  <si>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</si>
  <si>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</si>
  <si>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</si>
  <si>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</si>
  <si>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</si>
  <si>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</si>
  <si>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</si>
  <si>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</si>
  <si>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</si>
  <si>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</si>
  <si>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</si>
  <si>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</si>
  <si>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</si>
  <si>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</si>
  <si>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</si>
  <si>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</si>
  <si>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</si>
  <si>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</si>
  <si>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</si>
  <si>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</si>
  <si>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</si>
  <si>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</si>
  <si>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</si>
  <si>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</si>
  <si>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</si>
  <si>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</si>
  <si>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</si>
  <si>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</si>
  <si>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</si>
  <si>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</si>
  <si>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</si>
  <si>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</si>
  <si>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</si>
  <si>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</si>
  <si>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</si>
  <si>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</si>
  <si>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</si>
  <si>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</si>
  <si>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</si>
  <si>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</si>
  <si>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</si>
  <si>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</si>
  <si>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</si>
  <si>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</si>
  <si>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</si>
  <si>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</si>
  <si>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</si>
  <si>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</si>
  <si>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</si>
  <si>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</si>
  <si>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</si>
  <si>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</si>
  <si>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</si>
  <si>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</si>
  <si>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</si>
  <si>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</si>
  <si>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</si>
  <si>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</si>
  <si>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</si>
  <si>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</si>
  <si>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</si>
  <si>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</si>
  <si>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</si>
  <si>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</si>
  <si>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</si>
  <si>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</si>
  <si>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</si>
  <si>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</si>
  <si>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</si>
  <si>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</si>
  <si>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</si>
  <si>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</si>
  <si>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</si>
  <si>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</si>
  <si>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</si>
  <si>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</si>
  <si>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</si>
  <si>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</si>
  <si>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</si>
  <si>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</si>
  <si>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</si>
  <si>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</si>
  <si>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</si>
  <si>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</si>
  <si>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</si>
  <si>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</si>
  <si>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</si>
  <si>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</si>
  <si>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</si>
  <si>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</si>
  <si>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</si>
  <si>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</si>
  <si>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</si>
  <si>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</si>
  <si>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</si>
  <si>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</si>
  <si>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</si>
  <si>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</si>
  <si>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</si>
  <si>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</si>
  <si>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</si>
  <si>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</si>
  <si>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</si>
  <si>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</si>
  <si>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</si>
  <si>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</si>
  <si>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</si>
  <si>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</si>
  <si>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</si>
  <si>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</si>
  <si>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</si>
  <si>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</si>
  <si>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</si>
  <si>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</si>
  <si>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</si>
  <si>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</si>
  <si>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</si>
  <si>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</si>
  <si>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</si>
  <si>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</si>
  <si>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</si>
  <si>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</si>
  <si>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</si>
  <si>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</si>
  <si>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</si>
  <si>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</si>
  <si>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</si>
  <si>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</si>
  <si>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</si>
  <si>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</si>
  <si>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</si>
  <si>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</si>
  <si>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</si>
  <si>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</si>
  <si>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</si>
  <si>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</si>
  <si>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</si>
  <si>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</si>
  <si>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</si>
  <si>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</si>
  <si>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</si>
  <si>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</si>
  <si>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</si>
  <si>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</si>
  <si>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</si>
  <si>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</si>
  <si>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</si>
  <si>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</si>
  <si>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</si>
  <si>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</si>
  <si>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</si>
  <si>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</si>
  <si>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</si>
  <si>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</si>
  <si>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</si>
  <si>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</si>
  <si>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</si>
  <si>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</si>
  <si>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</si>
  <si>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</si>
  <si>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</si>
  <si>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</si>
  <si>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</si>
  <si>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</si>
  <si>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</si>
  <si>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</si>
  <si>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</si>
  <si>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</si>
  <si>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</si>
  <si>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</si>
  <si>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</si>
  <si>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</si>
  <si>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</si>
  <si>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</si>
  <si>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</si>
  <si>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</si>
  <si>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</si>
  <si>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</si>
  <si>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</si>
  <si>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</si>
  <si>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</si>
  <si>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</si>
  <si>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</si>
  <si>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</si>
  <si>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</si>
  <si>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</si>
  <si>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</si>
  <si>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</si>
  <si>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</si>
  <si>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</si>
  <si>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</si>
  <si>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</si>
  <si>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</si>
  <si>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</si>
  <si>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</si>
  <si>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</si>
  <si>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</si>
  <si>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</si>
  <si>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</si>
  <si>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</si>
  <si>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</si>
  <si>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</si>
  <si>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</si>
  <si>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</si>
  <si>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</si>
  <si>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</si>
  <si>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</si>
  <si>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</si>
  <si>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</si>
  <si>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</si>
  <si>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</si>
  <si>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</si>
  <si>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</si>
  <si>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</si>
  <si>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</si>
  <si>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</si>
  <si>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</si>
  <si>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</si>
  <si>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</si>
  <si>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</si>
  <si>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</si>
  <si>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</si>
  <si>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</si>
  <si>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</si>
  <si>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</si>
  <si>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</si>
  <si>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</si>
  <si>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</si>
  <si>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</si>
  <si>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</si>
  <si>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</si>
  <si>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</si>
  <si>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</si>
  <si>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</si>
  <si>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</si>
  <si>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</si>
  <si>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</si>
  <si>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</si>
  <si>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</si>
  <si>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</si>
  <si>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</si>
  <si>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</si>
  <si>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</si>
  <si>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</si>
  <si>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</si>
  <si>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</si>
  <si>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</si>
  <si>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</si>
  <si>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</si>
  <si>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</si>
  <si>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</si>
  <si>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</si>
  <si>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</si>
  <si>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</si>
  <si>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</si>
  <si>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</si>
  <si>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</si>
  <si>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</si>
  <si>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</si>
  <si>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</si>
  <si>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</si>
  <si>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</si>
  <si>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</si>
  <si>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</si>
  <si>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</si>
  <si>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</si>
  <si>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</si>
  <si>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</si>
  <si>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</si>
  <si>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</si>
  <si>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</si>
  <si>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</si>
  <si>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</si>
  <si>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</si>
  <si>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</si>
  <si>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</si>
  <si>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</si>
  <si>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</si>
  <si>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</si>
  <si>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</si>
  <si>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</si>
  <si>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</si>
  <si>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</si>
  <si>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</si>
  <si>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</si>
  <si>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</si>
  <si>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</si>
  <si>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</si>
  <si>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</si>
  <si>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</si>
  <si>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</si>
  <si>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</si>
  <si>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</si>
  <si>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</si>
  <si>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</si>
  <si>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</si>
  <si>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</si>
  <si>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</si>
  <si>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</si>
  <si>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</si>
  <si>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</si>
  <si>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</si>
  <si>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</si>
  <si>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</si>
  <si>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</si>
  <si>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</si>
  <si>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</si>
  <si>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</si>
  <si>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</si>
  <si>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</si>
  <si>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</si>
  <si>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</si>
  <si>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</si>
  <si>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</si>
  <si>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</si>
  <si>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</si>
  <si>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</si>
  <si>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</si>
  <si>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</si>
  <si>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</si>
  <si>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</si>
  <si>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</si>
  <si>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</si>
  <si>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</si>
  <si>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</si>
  <si>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</si>
  <si>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</si>
  <si>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</si>
  <si>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</si>
  <si>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</si>
  <si>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</si>
  <si>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</si>
  <si>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</si>
  <si>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</si>
  <si>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</si>
  <si>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</si>
  <si>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</si>
  <si>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</si>
  <si>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</si>
  <si>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</si>
  <si>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</si>
  <si>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</si>
  <si>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</si>
  <si>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</si>
  <si>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</si>
  <si>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</si>
  <si>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</si>
  <si>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</si>
  <si>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</si>
  <si>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</si>
  <si>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</si>
  <si>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</si>
  <si>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</si>
  <si>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</si>
  <si>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</si>
  <si>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</si>
  <si>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</si>
  <si>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</si>
  <si>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</si>
  <si>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</si>
  <si>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</si>
  <si>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</si>
  <si>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</si>
  <si>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</si>
  <si>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</si>
  <si>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</si>
  <si>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</si>
  <si>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</si>
  <si>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</si>
  <si>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</si>
  <si>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</si>
  <si>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</si>
  <si>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</si>
  <si>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</si>
  <si>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</si>
  <si>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</si>
  <si>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</si>
  <si>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</si>
  <si>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</si>
  <si>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</si>
  <si>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</si>
  <si>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</si>
  <si>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</si>
  <si>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</si>
  <si>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</si>
  <si>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</si>
  <si>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</si>
  <si>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</si>
  <si>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</si>
  <si>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</si>
  <si>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</si>
  <si>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</si>
  <si>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</si>
  <si>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</si>
  <si>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</si>
  <si>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</si>
  <si>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</si>
  <si>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</si>
  <si>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</si>
  <si>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</si>
  <si>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</si>
  <si>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</si>
  <si>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</si>
  <si>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</si>
  <si>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</si>
  <si>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</si>
  <si>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</si>
  <si>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</si>
  <si>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</si>
  <si>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</si>
  <si>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</si>
  <si>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</si>
  <si>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</si>
  <si>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</si>
  <si>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</si>
  <si>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</si>
  <si>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</si>
  <si>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</si>
  <si>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</si>
  <si>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</si>
  <si>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</si>
  <si>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</si>
  <si>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</si>
  <si>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</si>
  <si>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</si>
  <si>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</si>
  <si>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</si>
  <si>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</si>
  <si>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</si>
  <si>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</si>
  <si>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</si>
  <si>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</si>
  <si>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</si>
  <si>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</si>
  <si>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</si>
  <si>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</si>
  <si>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</si>
  <si>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</si>
  <si>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</si>
  <si>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</si>
  <si>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</si>
  <si>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</si>
  <si>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</si>
  <si>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</si>
  <si>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</si>
  <si>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</si>
  <si>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</si>
  <si>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</si>
  <si>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</si>
  <si>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</si>
  <si>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</si>
  <si>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</si>
  <si>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</si>
  <si>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</si>
  <si>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</si>
  <si>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</si>
  <si>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</si>
  <si>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</si>
  <si>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</si>
  <si>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</si>
  <si>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</si>
  <si>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</si>
  <si>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</si>
  <si>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</si>
  <si>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</si>
  <si>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</si>
  <si>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</si>
  <si>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</si>
  <si>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</si>
  <si>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</si>
  <si>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</si>
  <si>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</si>
  <si>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</si>
  <si>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</si>
  <si>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</si>
  <si>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</si>
  <si>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</si>
  <si>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</si>
  <si>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</si>
  <si>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</si>
  <si>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</si>
  <si>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</si>
  <si>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</si>
  <si>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</si>
  <si>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</si>
  <si>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</si>
  <si>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</si>
  <si>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</si>
  <si>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</si>
  <si>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</si>
  <si>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</si>
  <si>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</si>
  <si>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</si>
  <si>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</si>
  <si>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</si>
  <si>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</si>
  <si>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</si>
  <si>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</si>
  <si>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</si>
  <si>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</si>
  <si>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</si>
  <si>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</si>
  <si>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</si>
  <si>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</si>
  <si>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</si>
  <si>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</si>
  <si>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</si>
  <si>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</si>
  <si>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</si>
  <si>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</si>
  <si>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</si>
  <si>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</si>
  <si>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</si>
  <si>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</si>
  <si>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</si>
  <si>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</si>
  <si>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</si>
  <si>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</si>
  <si>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</si>
  <si>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</si>
  <si>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</si>
  <si>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</si>
  <si>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</si>
  <si>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</si>
  <si>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</si>
  <si>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</si>
  <si>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</si>
  <si>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</si>
  <si>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</si>
  <si>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</si>
  <si>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</si>
  <si>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</si>
  <si>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</si>
  <si>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</si>
  <si>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</si>
  <si>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</si>
  <si>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</si>
  <si>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</si>
  <si>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</si>
  <si>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</si>
  <si>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</si>
  <si>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</si>
  <si>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</si>
  <si>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</si>
  <si>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</si>
  <si>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</si>
  <si>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</si>
  <si>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</si>
  <si>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</si>
  <si>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</si>
  <si>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</si>
  <si>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</si>
  <si>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</si>
  <si>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</si>
  <si>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</si>
  <si>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</si>
  <si>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</si>
  <si>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</si>
  <si>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</si>
  <si>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</si>
  <si>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</si>
  <si>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</si>
  <si>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</si>
  <si>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</si>
  <si>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</si>
  <si>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</si>
  <si>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</si>
  <si>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</si>
  <si>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</si>
  <si>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</si>
  <si>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</si>
  <si>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</si>
  <si>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</si>
  <si>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</si>
  <si>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</si>
  <si>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</si>
  <si>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</si>
  <si>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</si>
  <si>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</si>
  <si>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</si>
  <si>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</si>
  <si>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</si>
  <si>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</si>
  <si>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</si>
  <si>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</si>
  <si>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</si>
  <si>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</si>
  <si>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</si>
  <si>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</si>
  <si>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</si>
  <si>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</si>
  <si>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</si>
  <si>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</si>
  <si>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</si>
  <si>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</si>
  <si>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</si>
  <si>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</si>
  <si>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</si>
  <si>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</si>
  <si>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</si>
  <si>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</si>
  <si>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</si>
  <si>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</si>
  <si>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</si>
  <si>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</si>
  <si>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</si>
  <si>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</si>
  <si>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</si>
  <si>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</si>
  <si>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</si>
  <si>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</si>
  <si>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</si>
  <si>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</si>
  <si>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</si>
  <si>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</si>
  <si>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</si>
  <si>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</si>
  <si>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</si>
  <si>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</si>
  <si>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</si>
  <si>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</si>
  <si>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</si>
  <si>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</si>
  <si>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</si>
  <si>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</si>
  <si>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</si>
  <si>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</si>
  <si>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</si>
  <si>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</si>
  <si>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</si>
  <si>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</si>
  <si>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</si>
  <si>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</si>
  <si>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</si>
  <si>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</si>
  <si>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</si>
  <si>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</si>
  <si>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</si>
  <si>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</si>
  <si>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</si>
  <si>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</si>
  <si>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</si>
  <si>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</si>
  <si>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</si>
  <si>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</si>
  <si>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</si>
  <si>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</si>
  <si>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</si>
  <si>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</si>
  <si>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</si>
  <si>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</si>
  <si>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</si>
  <si>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</si>
  <si>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</si>
  <si>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</si>
  <si>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</si>
  <si>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</si>
  <si>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</si>
  <si>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</si>
  <si>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</si>
  <si>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</si>
  <si>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</si>
  <si>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</si>
  <si>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</si>
  <si>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</si>
  <si>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</si>
  <si>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</si>
  <si>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</si>
  <si>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</si>
  <si>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</si>
  <si>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</si>
  <si>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</si>
  <si>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</si>
  <si>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</si>
  <si>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</si>
  <si>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</si>
  <si>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</si>
  <si>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</si>
  <si>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</si>
  <si>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</si>
  <si>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</si>
  <si>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</si>
  <si>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</si>
  <si>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</si>
  <si>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</si>
  <si>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</si>
  <si>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</si>
  <si>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</si>
  <si>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</si>
  <si>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</si>
  <si>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</si>
  <si>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</si>
  <si>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</si>
  <si>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</si>
  <si>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</si>
  <si>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</si>
  <si>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</si>
  <si>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</si>
  <si>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</si>
  <si>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</si>
  <si>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</si>
  <si>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</si>
  <si>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</si>
  <si>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</si>
  <si>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</si>
  <si>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</si>
  <si>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</si>
  <si>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</si>
  <si>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</si>
  <si>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</si>
  <si>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</si>
  <si>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</si>
  <si>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</si>
  <si>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</si>
  <si>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</si>
  <si>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</si>
  <si>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</si>
  <si>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</si>
  <si>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</si>
  <si>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</si>
  <si>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</si>
  <si>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</si>
  <si>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</si>
  <si>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</si>
  <si>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</si>
  <si>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</si>
  <si>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</si>
  <si>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</si>
  <si>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</si>
  <si>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</si>
  <si>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</si>
  <si>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</si>
  <si>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</si>
  <si>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</si>
  <si>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</si>
  <si>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</si>
  <si>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</si>
  <si>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</si>
  <si>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</si>
  <si>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</si>
  <si>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</si>
  <si>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</si>
  <si>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</si>
  <si>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</si>
  <si>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</si>
  <si>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</si>
  <si>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</si>
  <si>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</si>
  <si>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</si>
  <si>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</si>
  <si>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</si>
  <si>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</si>
  <si>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</si>
  <si>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</si>
  <si>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</si>
  <si>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</si>
  <si>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</si>
  <si>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</si>
  <si>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</si>
  <si>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</si>
  <si>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</si>
  <si>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</si>
  <si>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</si>
  <si>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</si>
  <si>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</si>
  <si>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</si>
  <si>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</si>
  <si>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</si>
  <si>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</si>
  <si>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</si>
  <si>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</si>
  <si>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</si>
  <si>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</si>
  <si>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</si>
  <si>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</si>
  <si>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</si>
  <si>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</si>
  <si>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</si>
  <si>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</si>
  <si>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</si>
  <si>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</si>
  <si>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</si>
  <si>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</si>
  <si>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</si>
  <si>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</si>
  <si>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</si>
  <si>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</si>
  <si>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</si>
  <si>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</si>
  <si>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</si>
  <si>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</si>
  <si>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</si>
  <si>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</si>
  <si>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</si>
  <si>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</si>
  <si>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</si>
  <si>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</si>
  <si>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</si>
  <si>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</si>
  <si>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</si>
  <si>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</si>
  <si>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</si>
  <si>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</si>
  <si>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</si>
  <si>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</si>
  <si>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</si>
  <si>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</si>
  <si>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</si>
  <si>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</si>
  <si>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</si>
  <si>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</si>
  <si>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</si>
  <si>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</si>
  <si>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</si>
  <si>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</si>
  <si>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</si>
  <si>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</si>
  <si>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</si>
  <si>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</si>
  <si>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</si>
  <si>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</si>
  <si>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</si>
  <si>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</si>
  <si>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</si>
  <si>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</si>
  <si>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</si>
  <si>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</si>
  <si>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</si>
  <si>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</si>
  <si>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</si>
  <si>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</si>
  <si>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</si>
  <si>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</si>
  <si>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</si>
  <si>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</si>
  <si>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</si>
  <si>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</si>
  <si>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</si>
  <si>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</si>
  <si>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</si>
  <si>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</si>
  <si>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</si>
  <si>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</si>
  <si>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</si>
  <si>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</si>
  <si>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</si>
  <si>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</si>
  <si>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</si>
  <si>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</si>
  <si>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</si>
  <si>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</si>
  <si>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</si>
  <si>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</si>
  <si>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</si>
  <si>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</si>
  <si>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</si>
  <si>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</si>
  <si>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</si>
  <si>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</si>
  <si>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</si>
  <si>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</si>
  <si>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</si>
  <si>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</si>
  <si>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</si>
  <si>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</si>
  <si>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</si>
  <si>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</si>
  <si>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</si>
  <si>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</si>
  <si>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</si>
  <si>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</si>
  <si>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</si>
  <si>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</si>
  <si>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</si>
  <si>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</si>
  <si>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</si>
  <si>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</si>
  <si>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</si>
  <si>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</si>
  <si>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</si>
  <si>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</si>
  <si>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</si>
  <si>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</si>
  <si>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</si>
  <si>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</si>
  <si>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</si>
  <si>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</si>
  <si>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</si>
  <si>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</si>
  <si>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</si>
  <si>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</si>
  <si>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</si>
  <si>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</si>
  <si>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</si>
  <si>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</si>
  <si>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</si>
  <si>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</si>
  <si>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</si>
  <si>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</si>
  <si>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</si>
  <si>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</si>
  <si>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</si>
  <si>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</si>
  <si>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</si>
  <si>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</si>
  <si>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</si>
  <si>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</si>
  <si>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</si>
  <si>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</si>
  <si>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</si>
  <si>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</si>
  <si>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</si>
  <si>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</si>
  <si>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</si>
  <si>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</si>
  <si>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</si>
  <si>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</si>
  <si>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</si>
  <si>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</si>
  <si>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</si>
  <si>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</si>
  <si>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</si>
  <si>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</si>
  <si>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</si>
  <si>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</si>
  <si>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</si>
  <si>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</si>
  <si>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</si>
  <si>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</si>
  <si>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</si>
  <si>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</si>
  <si>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</si>
  <si>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</si>
  <si>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</si>
  <si>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</si>
  <si>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</si>
  <si>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</si>
  <si>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</si>
  <si>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</si>
  <si>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</si>
  <si>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</si>
  <si>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</si>
  <si>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</si>
  <si>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</si>
  <si>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</si>
  <si>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</si>
  <si>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</si>
  <si>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</si>
  <si>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</si>
  <si>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</si>
  <si>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</si>
  <si>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</si>
  <si>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</si>
  <si>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</si>
  <si>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</si>
  <si>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</si>
  <si>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</si>
  <si>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</si>
  <si>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</si>
  <si>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</si>
  <si>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</si>
  <si>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</si>
  <si>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</si>
  <si>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</si>
  <si>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</si>
  <si>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</si>
  <si>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</si>
  <si>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</si>
  <si>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</si>
  <si>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</si>
  <si>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</si>
  <si>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</si>
  <si>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</si>
  <si>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</si>
  <si>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</si>
  <si>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</si>
  <si>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</si>
  <si>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</si>
  <si>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</si>
  <si>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</si>
  <si>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</si>
  <si>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</si>
  <si>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</si>
  <si>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</si>
  <si>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</si>
  <si>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</si>
  <si>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</si>
  <si>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</si>
  <si>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</si>
  <si>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</si>
  <si>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</si>
  <si>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</si>
  <si>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</si>
  <si>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</si>
  <si>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</si>
  <si>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</si>
  <si>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</si>
  <si>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</si>
  <si>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</si>
  <si>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</si>
  <si>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</si>
  <si>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</si>
  <si>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</si>
  <si>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</si>
  <si>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</si>
  <si>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</si>
  <si>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</si>
  <si>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</si>
  <si>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</si>
  <si>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</si>
  <si>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</si>
  <si>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</si>
  <si>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</si>
  <si>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</si>
  <si>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</si>
  <si>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</si>
  <si>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</si>
  <si>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</si>
  <si>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</si>
  <si>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</si>
  <si>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</si>
  <si>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</si>
  <si>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</si>
  <si>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</si>
  <si>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</si>
  <si>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</si>
  <si>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</si>
  <si>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</si>
  <si>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</si>
  <si>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</si>
  <si>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</si>
  <si>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</si>
  <si>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</si>
  <si>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</si>
  <si>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</si>
  <si>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</si>
  <si>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</si>
  <si>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</si>
  <si>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</si>
  <si>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</si>
  <si>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</si>
  <si>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</si>
  <si>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</si>
  <si>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</si>
  <si>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</si>
  <si>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</si>
  <si>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</si>
  <si>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</si>
  <si>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</si>
  <si>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</si>
  <si>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</si>
  <si>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</si>
  <si>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</si>
  <si>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</si>
  <si>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</si>
  <si>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</si>
  <si>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</si>
  <si>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</si>
  <si>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</si>
  <si>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</si>
  <si>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</si>
  <si>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</si>
  <si>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</si>
  <si>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</si>
  <si>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</si>
  <si>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</si>
  <si>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</si>
  <si>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</si>
  <si>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</si>
  <si>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</si>
  <si>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</si>
  <si>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</si>
  <si>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</si>
  <si>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</si>
  <si>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</si>
  <si>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</si>
  <si>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</si>
  <si>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</si>
  <si>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</si>
  <si>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</si>
  <si>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</si>
  <si>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</si>
  <si>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</si>
  <si>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</si>
  <si>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</si>
  <si>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</si>
  <si>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</si>
  <si>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</si>
  <si>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</si>
  <si>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</si>
  <si>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</si>
  <si>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</si>
  <si>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</si>
  <si>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</si>
  <si>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</si>
  <si>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</si>
  <si>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</si>
  <si>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</si>
  <si>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</si>
  <si>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</si>
  <si>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</si>
  <si>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</si>
  <si>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</si>
  <si>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</si>
  <si>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</si>
  <si>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</si>
  <si>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</si>
  <si>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</si>
  <si>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</si>
  <si>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</si>
  <si>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</si>
  <si>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</si>
  <si>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</si>
  <si>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</si>
  <si>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</si>
  <si>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</si>
  <si>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</si>
  <si>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</si>
  <si>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</si>
  <si>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</si>
  <si>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</si>
  <si>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</si>
  <si>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</si>
  <si>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</si>
  <si>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</si>
  <si>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</si>
  <si>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</si>
  <si>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</si>
  <si>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</si>
  <si>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</si>
  <si>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</si>
  <si>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</si>
  <si>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</si>
  <si>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</si>
  <si>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</si>
  <si>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</si>
  <si>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</si>
  <si>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</si>
  <si>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</si>
  <si>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</si>
  <si>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</si>
  <si>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</si>
  <si>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</si>
  <si>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</si>
  <si>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</si>
  <si>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</si>
  <si>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</si>
  <si>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</si>
  <si>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</si>
  <si>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</si>
  <si>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</si>
  <si>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</si>
  <si>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</si>
  <si>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</si>
  <si>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</si>
  <si>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</si>
  <si>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</si>
  <si>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</si>
  <si>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</si>
  <si>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</si>
  <si>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</si>
  <si>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</si>
  <si>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</si>
  <si>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</si>
  <si>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</si>
  <si>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</si>
  <si>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</si>
  <si>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</si>
  <si>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</si>
  <si>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</si>
  <si>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</si>
  <si>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</si>
  <si>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</si>
  <si>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</si>
  <si>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</si>
  <si>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</si>
  <si>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</si>
  <si>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</si>
  <si>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</si>
  <si>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</si>
  <si>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</si>
  <si>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</si>
  <si>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</si>
  <si>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</si>
  <si>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</si>
  <si>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</si>
  <si>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</si>
  <si>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</si>
  <si>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</si>
  <si>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</si>
  <si>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</si>
  <si>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</si>
  <si>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</si>
  <si>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</si>
  <si>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</si>
  <si>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</si>
  <si>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</si>
  <si>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</si>
  <si>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</si>
  <si>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</si>
  <si>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</si>
  <si>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</si>
  <si>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</si>
  <si>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</si>
  <si>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</si>
  <si>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</si>
  <si>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</si>
  <si>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</si>
  <si>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</si>
  <si>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</si>
  <si>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</si>
  <si>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</si>
  <si>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</si>
  <si>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</si>
  <si>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</si>
  <si>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</si>
  <si>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</si>
  <si>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</si>
  <si>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</si>
  <si>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</si>
  <si>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</si>
  <si>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</si>
  <si>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</si>
  <si>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</si>
  <si>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</si>
  <si>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</si>
  <si>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</si>
  <si>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</si>
  <si>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</si>
  <si>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</si>
  <si>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</si>
  <si>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</si>
  <si>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</si>
  <si>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</si>
  <si>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</si>
  <si>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</si>
  <si>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</si>
  <si>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</si>
  <si>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</si>
  <si>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</si>
  <si>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</si>
  <si>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</si>
  <si>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</si>
  <si>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</si>
  <si>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</si>
  <si>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</si>
  <si>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</si>
  <si>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</si>
  <si>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</si>
  <si>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</si>
  <si>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</si>
  <si>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</si>
  <si>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</si>
  <si>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</si>
  <si>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</si>
  <si>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</si>
  <si>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</si>
  <si>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</si>
  <si>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</si>
  <si>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</si>
  <si>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</si>
  <si>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</si>
  <si>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</si>
  <si>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</si>
  <si>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</si>
  <si>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</si>
  <si>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</si>
  <si>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</si>
  <si>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</si>
  <si>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</si>
  <si>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</si>
  <si>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</si>
  <si>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</si>
  <si>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</si>
  <si>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</si>
  <si>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</si>
  <si>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</si>
  <si>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</si>
  <si>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</si>
  <si>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</si>
  <si>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</si>
  <si>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</si>
  <si>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</si>
  <si>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</si>
  <si>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</si>
  <si>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</si>
  <si>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</si>
  <si>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</si>
  <si>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</si>
  <si>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</si>
  <si>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</si>
  <si>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</si>
  <si>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</si>
  <si>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</si>
  <si>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</si>
  <si>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</si>
  <si>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</si>
  <si>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</si>
  <si>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</si>
  <si>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</si>
  <si>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</si>
  <si>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</si>
  <si>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</si>
  <si>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</si>
  <si>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</si>
  <si>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</si>
  <si>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</si>
  <si>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</si>
  <si>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</si>
  <si>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</si>
  <si>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</si>
  <si>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</si>
  <si>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</si>
  <si>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</si>
  <si>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</si>
  <si>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</si>
  <si>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</si>
  <si>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</si>
  <si>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</si>
  <si>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</si>
  <si>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</si>
  <si>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</si>
  <si>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</si>
  <si>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</si>
  <si>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</si>
  <si>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</si>
  <si>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</si>
  <si>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</si>
  <si>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</si>
  <si>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</si>
  <si>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</si>
  <si>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</si>
  <si>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</si>
  <si>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</si>
  <si>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</si>
  <si>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</si>
  <si>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</si>
  <si>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</si>
  <si>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</si>
  <si>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</si>
  <si>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</si>
  <si>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</si>
  <si>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</si>
  <si>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</si>
  <si>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</si>
  <si>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</si>
  <si>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</si>
  <si>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</si>
  <si>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</si>
  <si>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</si>
  <si>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</si>
  <si>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</si>
  <si>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</si>
  <si>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</si>
  <si>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</si>
  <si>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</si>
  <si>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</si>
  <si>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</si>
  <si>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</si>
  <si>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</si>
  <si>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</si>
  <si>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</si>
  <si>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</si>
  <si>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</si>
  <si>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</si>
  <si>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</si>
  <si>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</si>
  <si>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</si>
  <si>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</si>
  <si>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</si>
  <si>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</si>
  <si>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</si>
  <si>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</si>
  <si>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</si>
  <si>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</si>
  <si>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</si>
  <si>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</si>
  <si>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</si>
  <si>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</si>
  <si>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</si>
  <si>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</si>
  <si>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</si>
  <si>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</si>
  <si>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</si>
  <si>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</si>
  <si>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</si>
  <si>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</si>
  <si>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</si>
  <si>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</si>
  <si>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</si>
  <si>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</si>
  <si>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</si>
  <si>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</si>
  <si>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</si>
  <si>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</si>
  <si>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</si>
  <si>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</si>
  <si>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</si>
  <si>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</si>
  <si>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</si>
  <si>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</si>
  <si>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</si>
  <si>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</si>
  <si>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</si>
  <si>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</si>
  <si>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</si>
  <si>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</si>
  <si>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</si>
  <si>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</si>
  <si>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</si>
  <si>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</si>
  <si>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</si>
  <si>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</si>
  <si>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</si>
  <si>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</si>
  <si>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</si>
  <si>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</si>
  <si>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</si>
  <si>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</si>
  <si>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</si>
  <si>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</si>
  <si>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</si>
  <si>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</si>
  <si>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</si>
  <si>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</si>
  <si>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</si>
  <si>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</si>
  <si>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</si>
  <si>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</si>
  <si>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</si>
  <si>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</si>
  <si>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</si>
  <si>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</si>
  <si>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</si>
  <si>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</si>
  <si>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</si>
  <si>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</si>
  <si>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</si>
  <si>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</si>
  <si>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</si>
  <si>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</si>
  <si>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</si>
  <si>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</si>
  <si>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</si>
  <si>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</si>
  <si>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</si>
  <si>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</si>
  <si>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</si>
  <si>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</si>
  <si>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</si>
  <si>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</si>
  <si>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</si>
  <si>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</si>
  <si>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</si>
  <si>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</si>
  <si>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</si>
  <si>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</si>
  <si>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</si>
  <si>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</si>
  <si>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</si>
  <si>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</si>
  <si>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</si>
  <si>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</si>
  <si>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</si>
  <si>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</si>
  <si>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</si>
  <si>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</si>
  <si>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</si>
  <si>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</si>
  <si>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</si>
  <si>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</si>
  <si>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</si>
  <si>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</si>
  <si>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</si>
  <si>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</si>
  <si>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</si>
  <si>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</si>
  <si>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</si>
  <si>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</si>
  <si>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</si>
  <si>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</si>
  <si>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</si>
  <si>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</si>
  <si>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</si>
  <si>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</si>
  <si>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</si>
  <si>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</si>
  <si>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</si>
  <si>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</si>
  <si>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</si>
  <si>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</si>
  <si>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</si>
  <si>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</si>
  <si>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</si>
  <si>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</si>
  <si>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</si>
  <si>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</si>
  <si>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</si>
  <si>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</si>
  <si>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</si>
  <si>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</si>
  <si>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</si>
  <si>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</si>
  <si>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</si>
  <si>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</si>
  <si>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</si>
  <si>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</si>
  <si>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</si>
  <si>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</si>
  <si>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</si>
  <si>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</si>
  <si>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</si>
  <si>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</si>
  <si>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</si>
  <si>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</si>
  <si>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</si>
  <si>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</si>
  <si>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</si>
  <si>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</si>
  <si>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</si>
  <si>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</si>
  <si>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</si>
  <si>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</si>
  <si>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</si>
  <si>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</si>
  <si>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</si>
  <si>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</si>
  <si>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</si>
  <si>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</si>
  <si>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</si>
  <si>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</si>
  <si>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</si>
  <si>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</si>
  <si>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</si>
  <si>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</si>
  <si>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</si>
  <si>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</si>
  <si>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</si>
  <si>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</si>
  <si>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</si>
  <si>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</si>
  <si>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</si>
  <si>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</si>
  <si>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</si>
  <si>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</si>
  <si>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</si>
  <si>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</si>
  <si>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</si>
  <si>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</si>
  <si>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</si>
  <si>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</si>
  <si>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</si>
  <si>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</si>
  <si>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</si>
  <si>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</si>
  <si>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</si>
  <si>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</si>
  <si>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</si>
  <si>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</si>
  <si>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</si>
  <si>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</si>
  <si>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</si>
  <si>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</si>
  <si>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</si>
  <si>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</si>
  <si>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</si>
  <si>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</si>
  <si>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</si>
  <si>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</si>
  <si>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</si>
  <si>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</si>
  <si>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</si>
  <si>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</si>
  <si>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</si>
  <si>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</si>
  <si>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</si>
  <si>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</si>
  <si>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</si>
  <si>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</si>
  <si>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</si>
  <si>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</si>
  <si>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</si>
  <si>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</si>
  <si>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</si>
  <si>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</si>
  <si>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</si>
  <si>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</si>
  <si>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</si>
  <si>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</si>
  <si>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</si>
  <si>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</si>
  <si>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</si>
  <si>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</si>
  <si>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</si>
  <si>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</si>
  <si>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</si>
  <si>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</si>
  <si>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</si>
  <si>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</si>
  <si>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</si>
  <si>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</si>
  <si>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</si>
  <si>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</si>
  <si>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</si>
  <si>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</si>
  <si>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</si>
  <si>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</si>
  <si>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</si>
  <si>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</si>
  <si>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</si>
  <si>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</si>
  <si>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</si>
  <si>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</si>
  <si>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</si>
  <si>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</si>
  <si>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</si>
  <si>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</si>
  <si>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</si>
  <si>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</si>
  <si>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</si>
  <si>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</si>
  <si>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</si>
  <si>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</si>
  <si>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</si>
  <si>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</si>
  <si>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</si>
  <si>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</si>
  <si>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</si>
  <si>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</si>
  <si>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</si>
  <si>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</si>
  <si>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</si>
  <si>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</si>
  <si>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</si>
  <si>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</si>
  <si>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</si>
  <si>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</si>
  <si>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</si>
  <si>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</si>
  <si>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</si>
  <si>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</si>
  <si>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</si>
  <si>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</si>
  <si>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</si>
  <si>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</si>
  <si>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</si>
  <si>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</si>
  <si>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</si>
  <si>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</si>
  <si>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</si>
  <si>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</si>
  <si>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</si>
  <si>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</si>
  <si>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</si>
  <si>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</si>
  <si>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</si>
  <si>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</si>
  <si>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</si>
  <si>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</si>
  <si>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</si>
  <si>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</si>
  <si>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</si>
  <si>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</si>
  <si>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</si>
  <si>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</si>
  <si>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</si>
  <si>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</si>
  <si>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</si>
  <si>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</si>
  <si>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</si>
  <si>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</si>
  <si>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</si>
  <si>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</si>
  <si>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</si>
  <si>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</si>
  <si>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</si>
  <si>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</si>
  <si>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</si>
  <si>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</si>
  <si>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</si>
  <si>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</si>
  <si>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</si>
  <si>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</si>
  <si>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</si>
  <si>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</si>
  <si>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</si>
  <si>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</si>
  <si>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</si>
  <si>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</si>
  <si>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</si>
  <si>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</si>
  <si>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</si>
  <si>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</si>
  <si>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</si>
  <si>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</si>
  <si>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</si>
  <si>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</si>
  <si>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</si>
  <si>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</si>
  <si>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</si>
  <si>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</si>
  <si>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</si>
  <si>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</si>
  <si>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</si>
  <si>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</si>
  <si>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</si>
  <si>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</si>
  <si>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</si>
  <si>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</si>
  <si>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</si>
  <si>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</si>
  <si>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</si>
  <si>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</si>
  <si>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</si>
  <si>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</si>
  <si>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</si>
  <si>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</si>
  <si>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</si>
  <si>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</si>
  <si>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</si>
  <si>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</si>
  <si>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</si>
  <si>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</si>
  <si>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</si>
  <si>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</si>
  <si>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</si>
  <si>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</si>
  <si>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</si>
  <si>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</si>
  <si>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</si>
  <si>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</si>
  <si>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</si>
  <si>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</si>
  <si>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</si>
  <si>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</si>
  <si>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</si>
  <si>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</si>
  <si>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</si>
  <si>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</si>
  <si>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</si>
  <si>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</si>
  <si>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</si>
  <si>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</si>
  <si>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</si>
  <si>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</si>
  <si>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</si>
  <si>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</si>
  <si>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</si>
  <si>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</si>
  <si>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</si>
  <si>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</si>
  <si>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</si>
  <si>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</si>
  <si>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</si>
  <si>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</si>
  <si>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</si>
  <si>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</si>
  <si>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</si>
  <si>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</si>
  <si>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</si>
  <si>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</si>
  <si>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</si>
  <si>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</si>
  <si>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</si>
  <si>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</si>
  <si>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</si>
  <si>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</si>
  <si>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</si>
  <si>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</si>
  <si>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</si>
  <si>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</si>
  <si>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</si>
  <si>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</si>
  <si>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</si>
  <si>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</si>
  <si>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</si>
  <si>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</si>
  <si>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</si>
  <si>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</si>
  <si>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</si>
  <si>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</si>
  <si>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</si>
  <si>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</si>
  <si>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</si>
  <si>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</si>
  <si>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</si>
  <si>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</si>
  <si>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</si>
  <si>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</si>
  <si>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</si>
  <si>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</si>
  <si>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</si>
  <si>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</si>
  <si>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</si>
  <si>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</si>
  <si>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</si>
  <si>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</si>
  <si>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</si>
  <si>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</si>
  <si>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</si>
  <si>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</si>
  <si>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</si>
  <si>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</si>
  <si>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</si>
  <si>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</si>
  <si>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</si>
  <si>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</si>
  <si>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</si>
  <si>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</si>
  <si>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</si>
  <si>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</si>
  <si>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</si>
  <si>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</si>
  <si>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</si>
  <si>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</si>
  <si>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</si>
  <si>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</si>
  <si>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</si>
  <si>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</si>
  <si>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</si>
  <si>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</si>
  <si>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</si>
  <si>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</si>
  <si>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</si>
  <si>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</si>
  <si>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</si>
  <si>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</si>
  <si>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</si>
  <si>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</si>
  <si>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</si>
  <si>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</si>
  <si>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</si>
  <si>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</si>
  <si>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</si>
  <si>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</si>
  <si>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</si>
  <si>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</si>
  <si>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</si>
  <si>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</si>
  <si>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</si>
  <si>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</si>
  <si>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</si>
  <si>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</si>
  <si>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</si>
  <si>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</si>
  <si>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</si>
  <si>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</si>
  <si>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</si>
  <si>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</si>
  <si>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</si>
  <si>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</si>
  <si>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</si>
  <si>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</si>
  <si>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</si>
  <si>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</si>
  <si>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</si>
  <si>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</si>
  <si>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</si>
  <si>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</si>
  <si>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</si>
  <si>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</si>
  <si>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</si>
  <si>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</si>
  <si>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</si>
  <si>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</si>
  <si>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</si>
  <si>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</si>
  <si>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</si>
  <si>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</si>
  <si>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</si>
  <si>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</si>
  <si>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</si>
  <si>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</si>
  <si>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</si>
  <si>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</si>
  <si>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</si>
  <si>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</si>
  <si>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</si>
  <si>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</si>
  <si>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</si>
  <si>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</si>
  <si>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</si>
  <si>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</si>
  <si>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</si>
  <si>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</si>
  <si>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</si>
  <si>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</si>
  <si>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</si>
  <si>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</si>
  <si>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</si>
  <si>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</si>
  <si>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</si>
  <si>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</si>
  <si>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</si>
  <si>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</si>
  <si>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</si>
  <si>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</si>
  <si>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</si>
  <si>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</si>
  <si>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</si>
  <si>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</si>
  <si>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</si>
  <si>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</si>
  <si>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</si>
  <si>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</si>
  <si>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</si>
  <si>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</si>
  <si>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</si>
  <si>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</si>
  <si>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</si>
  <si>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</si>
  <si>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</si>
  <si>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</si>
  <si>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</si>
  <si>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</si>
  <si>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</si>
  <si>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</si>
  <si>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</si>
  <si>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</si>
  <si>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</si>
  <si>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</si>
  <si>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</si>
  <si>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</si>
  <si>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</si>
  <si>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</si>
  <si>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</si>
  <si>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</si>
  <si>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</si>
  <si>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</si>
  <si>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</si>
  <si>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</si>
  <si>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</si>
  <si>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</si>
  <si>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</si>
  <si>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</si>
  <si>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</si>
  <si>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</si>
  <si>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</si>
  <si>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</si>
  <si>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</si>
  <si>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</si>
  <si>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</si>
  <si>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</si>
  <si>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</si>
  <si>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</si>
  <si>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</si>
  <si>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</si>
  <si>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</si>
  <si>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</si>
  <si>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</si>
  <si>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</si>
  <si>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</si>
  <si>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</si>
  <si>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</si>
  <si>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</si>
  <si>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</si>
  <si>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</si>
  <si>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</si>
  <si>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</si>
  <si>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</si>
  <si>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</si>
  <si>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</si>
  <si>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</si>
  <si>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</si>
  <si>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</si>
  <si>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</si>
  <si>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</si>
  <si>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</si>
  <si>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</si>
  <si>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</si>
  <si>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</si>
  <si>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</si>
  <si>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</si>
  <si>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</si>
  <si>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</si>
  <si>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</si>
  <si>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</si>
  <si>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</si>
  <si>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</si>
  <si>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</si>
  <si>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</si>
  <si>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</si>
  <si>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</si>
  <si>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</si>
  <si>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</si>
  <si>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</si>
  <si>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</si>
  <si>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</si>
  <si>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</si>
  <si>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</si>
  <si>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</si>
  <si>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</si>
  <si>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</si>
  <si>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</si>
  <si>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</si>
  <si>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</si>
  <si>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</si>
  <si>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</si>
  <si>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</si>
  <si>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</si>
  <si>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</si>
  <si>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</si>
  <si>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</si>
  <si>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</si>
  <si>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</si>
  <si>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</si>
  <si>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</si>
  <si>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</si>
  <si>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</si>
  <si>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</si>
  <si>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</si>
  <si>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</si>
  <si>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</si>
  <si>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</si>
  <si>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</si>
  <si>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</si>
  <si>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</si>
  <si>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</si>
  <si>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</si>
  <si>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</si>
  <si>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</si>
  <si>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</si>
  <si>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</si>
  <si>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</si>
  <si>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</si>
  <si>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</si>
  <si>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</si>
  <si>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</si>
  <si>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</si>
  <si>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</si>
  <si>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</si>
  <si>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</si>
  <si>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</si>
  <si>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</si>
  <si>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</si>
  <si>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</si>
  <si>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</si>
  <si>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</si>
  <si>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</si>
  <si>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</si>
  <si>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</si>
  <si>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</si>
  <si>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</si>
  <si>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</si>
  <si>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</si>
  <si>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</si>
  <si>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</si>
  <si>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</si>
  <si>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</si>
  <si>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</si>
  <si>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</si>
  <si>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</si>
  <si>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</si>
  <si>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</si>
  <si>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</si>
  <si>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</si>
  <si>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</si>
  <si>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</si>
  <si>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</si>
  <si>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</si>
  <si>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</si>
  <si>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</si>
  <si>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</si>
  <si>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</si>
  <si>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</si>
  <si>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</si>
  <si>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</si>
  <si>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</si>
  <si>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</si>
  <si>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</si>
  <si>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</si>
  <si>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</si>
  <si>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</si>
  <si>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</si>
  <si>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</si>
  <si>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</si>
  <si>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</si>
  <si>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</si>
  <si>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</si>
  <si>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</si>
  <si>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</si>
  <si>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</si>
  <si>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</si>
  <si>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</si>
  <si>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</si>
  <si>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</si>
  <si>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</si>
  <si>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</si>
  <si>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</si>
  <si>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</si>
  <si>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</si>
  <si>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</si>
  <si>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</si>
  <si>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</si>
  <si>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</si>
  <si>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</si>
  <si>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</si>
  <si>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</si>
  <si>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</si>
  <si>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</si>
  <si>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</si>
  <si>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</si>
  <si>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</si>
  <si>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</si>
  <si>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</si>
  <si>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</si>
  <si>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</si>
  <si>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</si>
  <si>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</si>
  <si>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</si>
  <si>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</si>
  <si>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</si>
  <si>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</si>
  <si>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</si>
  <si>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</si>
  <si>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</si>
  <si>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</si>
  <si>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</si>
  <si>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</si>
  <si>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</si>
  <si>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</si>
  <si>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</si>
  <si>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</si>
  <si>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</si>
  <si>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</si>
  <si>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</si>
  <si>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</si>
  <si>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</si>
  <si>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</si>
  <si>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</si>
  <si>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</si>
  <si>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</si>
  <si>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</si>
  <si>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</si>
  <si>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</si>
  <si>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</si>
  <si>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</si>
  <si>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</si>
  <si>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</si>
  <si>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</si>
  <si>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</si>
  <si>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</si>
  <si>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</si>
  <si>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</si>
  <si>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</si>
  <si>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</si>
  <si>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</si>
  <si>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</si>
  <si>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</si>
  <si>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</si>
  <si>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</si>
  <si>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</si>
  <si>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</si>
  <si>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</si>
  <si>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</si>
  <si>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</si>
  <si>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</si>
  <si>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</si>
  <si>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</si>
  <si>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</si>
  <si>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</si>
  <si>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</si>
  <si>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</si>
  <si>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</si>
  <si>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</si>
  <si>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</si>
  <si>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</si>
  <si>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</si>
  <si>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</si>
  <si>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</si>
  <si>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</si>
  <si>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</si>
  <si>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</si>
  <si>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</si>
  <si>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</si>
  <si>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</si>
  <si>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</si>
  <si>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</si>
  <si>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</si>
  <si>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</si>
  <si>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</si>
  <si>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</si>
  <si>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</si>
  <si>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</si>
  <si>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</si>
  <si>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</si>
  <si>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</si>
  <si>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</si>
  <si>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</si>
  <si>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</si>
  <si>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</si>
  <si>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</si>
  <si>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</si>
  <si>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</si>
  <si>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</si>
  <si>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</si>
  <si>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</si>
  <si>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</si>
  <si>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</si>
  <si>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</si>
  <si>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</si>
  <si>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</si>
  <si>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</si>
  <si>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</si>
  <si>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</si>
  <si>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</si>
  <si>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</si>
  <si>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</si>
  <si>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</si>
  <si>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</si>
  <si>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</si>
  <si>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</si>
  <si>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</si>
  <si>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</si>
  <si>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</si>
  <si>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</si>
  <si>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</si>
  <si>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</si>
  <si>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</si>
  <si>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</si>
  <si>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</si>
  <si>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</si>
  <si>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</si>
  <si>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</si>
  <si>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</si>
  <si>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</si>
  <si>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</si>
  <si>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</si>
  <si>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</si>
  <si>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</si>
  <si>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</si>
  <si>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</si>
  <si>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</si>
  <si>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</si>
  <si>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</si>
  <si>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</si>
  <si>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</si>
  <si>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</si>
  <si>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</si>
  <si>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</si>
  <si>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</si>
  <si>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</si>
  <si>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</si>
  <si>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</si>
  <si>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</si>
  <si>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</si>
  <si>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</si>
  <si>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</si>
  <si>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</si>
  <si>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</si>
  <si>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</si>
  <si>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</si>
  <si>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</si>
  <si>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</si>
  <si>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</si>
  <si>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</si>
  <si>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</si>
  <si>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</si>
  <si>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</si>
  <si>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</si>
  <si>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</si>
  <si>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</si>
  <si>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</si>
  <si>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</si>
  <si>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</si>
  <si>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</si>
  <si>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</si>
  <si>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</si>
  <si>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</si>
  <si>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</si>
  <si>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</si>
  <si>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</si>
  <si>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</si>
  <si>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</si>
  <si>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</si>
  <si>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</si>
  <si>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</si>
  <si>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</si>
  <si>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</si>
  <si>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</si>
  <si>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</si>
  <si>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</si>
  <si>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</si>
  <si>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</si>
  <si>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</si>
  <si>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</si>
  <si>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</si>
  <si>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</si>
  <si>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</si>
  <si>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</si>
  <si>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</si>
  <si>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</si>
  <si>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</si>
  <si>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</si>
  <si>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</si>
  <si>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</si>
  <si>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</si>
  <si>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</si>
  <si>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</si>
  <si>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</si>
  <si>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</si>
  <si>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</si>
  <si>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</si>
  <si>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</si>
  <si>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</si>
  <si>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</si>
  <si>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</si>
  <si>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</si>
  <si>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</si>
  <si>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</si>
  <si>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</si>
  <si>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</si>
  <si>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</si>
  <si>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</si>
  <si>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</si>
  <si>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</si>
  <si>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</si>
  <si>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</si>
  <si>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</si>
  <si>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</si>
  <si>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</si>
  <si>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</si>
  <si>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</si>
  <si>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</si>
  <si>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</si>
  <si>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</si>
  <si>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</si>
  <si>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</si>
  <si>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</si>
  <si>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</si>
  <si>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</si>
  <si>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</si>
  <si>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</si>
  <si>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</si>
  <si>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</si>
  <si>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</si>
  <si>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</si>
  <si>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</si>
  <si>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</si>
  <si>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</si>
  <si>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</si>
  <si>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</si>
  <si>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</si>
  <si>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</si>
  <si>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</si>
  <si>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</si>
  <si>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</si>
  <si>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</si>
  <si>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</si>
  <si>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</si>
  <si>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</si>
  <si>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</si>
  <si>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</si>
  <si>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</si>
  <si>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</si>
  <si>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</si>
  <si>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</si>
  <si>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</si>
  <si>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</si>
  <si>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</si>
  <si>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</si>
  <si>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</si>
  <si>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</si>
  <si>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</si>
  <si>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</si>
  <si>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</si>
  <si>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</si>
  <si>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</si>
  <si>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</si>
  <si>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</si>
  <si>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</si>
  <si>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</si>
  <si>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</si>
  <si>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</si>
  <si>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</si>
  <si>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</si>
  <si>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</si>
  <si>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</si>
  <si>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</si>
  <si>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</si>
  <si>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</si>
  <si>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</si>
  <si>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</si>
  <si>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</si>
  <si>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</si>
  <si>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</si>
  <si>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</si>
  <si>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</si>
  <si>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</si>
  <si>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</si>
  <si>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</si>
  <si>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</si>
  <si>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</si>
  <si>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</si>
  <si>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</si>
  <si>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</si>
  <si>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</si>
  <si>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</si>
  <si>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</si>
  <si>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</si>
  <si>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</si>
  <si>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</si>
  <si>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</si>
  <si>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</si>
  <si>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</si>
  <si>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</si>
  <si>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</si>
  <si>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</si>
  <si>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</si>
  <si>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</si>
  <si>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</si>
  <si>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</si>
  <si>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</si>
  <si>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</si>
  <si>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</si>
  <si>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</si>
  <si>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</si>
  <si>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</si>
  <si>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</si>
  <si>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</si>
  <si>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</si>
  <si>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</si>
  <si>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</si>
  <si>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</si>
  <si>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</si>
  <si>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</si>
  <si>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</si>
  <si>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</si>
  <si>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</si>
  <si>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</si>
  <si>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</si>
  <si>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</si>
  <si>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</si>
  <si>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</si>
  <si>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</si>
  <si>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</si>
  <si>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</si>
  <si>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</si>
  <si>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</si>
  <si>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</si>
  <si>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</si>
  <si>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</si>
  <si>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</si>
  <si>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</si>
  <si>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</si>
  <si>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</si>
  <si>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</si>
  <si>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</si>
  <si>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</si>
  <si>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</si>
  <si>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</si>
  <si>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</si>
  <si>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</si>
  <si>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</si>
  <si>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</si>
  <si>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</si>
  <si>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</si>
  <si>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</si>
  <si>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</si>
  <si>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</si>
  <si>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</si>
  <si>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</si>
  <si>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</si>
  <si>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</si>
  <si>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</si>
  <si>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</si>
  <si>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</si>
  <si>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</si>
  <si>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</si>
  <si>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</si>
  <si>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</si>
  <si>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</si>
  <si>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</si>
  <si>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</si>
  <si>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</si>
  <si>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</si>
  <si>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</si>
  <si>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</si>
  <si>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</si>
  <si>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</si>
  <si>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</si>
  <si>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</si>
  <si>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</si>
  <si>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</si>
  <si>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</si>
  <si>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</si>
  <si>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</si>
  <si>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</si>
  <si>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</si>
  <si>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</si>
  <si>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</si>
  <si>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</si>
  <si>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</si>
  <si>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</si>
  <si>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</si>
  <si>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</si>
  <si>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</si>
  <si>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</si>
  <si>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</si>
  <si>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</si>
  <si>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</si>
  <si>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</si>
  <si>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</si>
  <si>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</si>
  <si>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</si>
  <si>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</si>
  <si>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</si>
  <si>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</si>
  <si>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</si>
  <si>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</si>
  <si>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</si>
  <si>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</si>
  <si>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</si>
  <si>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</si>
  <si>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</si>
  <si>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</si>
  <si>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</si>
  <si>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</si>
  <si>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</si>
  <si>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</si>
  <si>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</si>
  <si>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</si>
  <si>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</si>
  <si>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</si>
  <si>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</si>
  <si>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</si>
  <si>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</si>
  <si>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</si>
  <si>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</si>
  <si>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</si>
  <si>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</si>
  <si>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</si>
  <si>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</si>
  <si>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</si>
  <si>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</si>
  <si>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</si>
  <si>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</si>
  <si>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</si>
  <si>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</si>
  <si>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</si>
  <si>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</si>
  <si>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</si>
  <si>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</si>
  <si>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</si>
  <si>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</si>
  <si>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</si>
  <si>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</si>
  <si>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</si>
  <si>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</si>
  <si>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</si>
  <si>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</si>
  <si>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</si>
  <si>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</si>
  <si>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</si>
  <si>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</si>
  <si>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</si>
  <si>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</si>
  <si>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</si>
  <si>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</si>
  <si>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</si>
  <si>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</si>
  <si>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</si>
  <si>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</si>
  <si>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</si>
  <si>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</si>
  <si>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</si>
  <si>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</si>
  <si>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</si>
  <si>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</si>
  <si>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</si>
  <si>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</si>
  <si>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</si>
  <si>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</si>
  <si>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</si>
  <si>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</si>
  <si>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</si>
  <si>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</si>
  <si>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</si>
  <si>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</si>
  <si>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</si>
  <si>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</si>
  <si>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</si>
  <si>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</si>
  <si>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</si>
  <si>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</si>
  <si>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</si>
  <si>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</si>
  <si>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</si>
  <si>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</si>
  <si>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</si>
  <si>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</si>
  <si>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</si>
  <si>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</si>
  <si>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</si>
  <si>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</si>
  <si>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</si>
  <si>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</si>
  <si>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</si>
  <si>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</si>
  <si>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</si>
  <si>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</si>
  <si>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</si>
  <si>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</si>
  <si>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</si>
  <si>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</si>
  <si>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</si>
  <si>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</si>
  <si>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</si>
  <si>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</si>
  <si>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</si>
  <si>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</si>
  <si>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</si>
  <si>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</si>
  <si>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</si>
  <si>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</si>
  <si>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</si>
  <si>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</si>
  <si>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</si>
  <si>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</si>
  <si>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</si>
  <si>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</si>
  <si>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</si>
  <si>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</si>
  <si>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</si>
  <si>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</si>
  <si>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</si>
  <si>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</si>
  <si>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</si>
  <si>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</si>
  <si>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</si>
  <si>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</si>
  <si>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</si>
  <si>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</si>
  <si>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</si>
  <si>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</si>
  <si>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</si>
  <si>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</si>
  <si>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</si>
  <si>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</si>
  <si>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</si>
  <si>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</si>
  <si>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</si>
  <si>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</si>
  <si>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</si>
  <si>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</si>
  <si>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</si>
  <si>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</si>
  <si>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</si>
  <si>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</si>
  <si>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</si>
  <si>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</si>
  <si>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</si>
  <si>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</si>
  <si>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</si>
  <si>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</si>
  <si>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</si>
  <si>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</si>
  <si>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</si>
  <si>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</si>
  <si>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</si>
  <si>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</si>
  <si>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</si>
  <si>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</si>
  <si>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</si>
  <si>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</si>
  <si>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</si>
  <si>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</si>
  <si>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</si>
  <si>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</si>
  <si>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</si>
  <si>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</si>
  <si>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</si>
  <si>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</si>
  <si>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</si>
  <si>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</si>
  <si>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</si>
  <si>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</si>
  <si>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</si>
  <si>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</si>
  <si>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</si>
  <si>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</si>
  <si>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</si>
  <si>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</si>
  <si>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</si>
  <si>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</si>
  <si>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</si>
  <si>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</si>
  <si>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</si>
  <si>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</si>
  <si>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</si>
  <si>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</si>
  <si>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</si>
  <si>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</si>
  <si>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</si>
  <si>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</si>
  <si>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</si>
  <si>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</si>
  <si>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</si>
  <si>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</si>
  <si>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</si>
  <si>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</si>
  <si>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</si>
  <si>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</si>
  <si>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</si>
  <si>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</si>
  <si>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</si>
  <si>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</si>
  <si>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</si>
  <si>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</si>
  <si>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</si>
  <si>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</si>
  <si>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</si>
  <si>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</si>
  <si>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</si>
  <si>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</si>
  <si>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</si>
  <si>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</si>
  <si>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</si>
  <si>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</si>
  <si>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</si>
  <si>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</si>
  <si>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</si>
  <si>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</si>
  <si>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</si>
  <si>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</si>
  <si>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</si>
  <si>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</si>
  <si>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</si>
  <si>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</si>
  <si>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</si>
  <si>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</si>
  <si>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</si>
  <si>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</si>
  <si>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</si>
  <si>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</si>
  <si>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</si>
  <si>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</si>
  <si>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</si>
  <si>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</si>
  <si>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</si>
  <si>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</si>
  <si>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</si>
  <si>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</si>
  <si>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</si>
  <si>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</si>
  <si>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</si>
  <si>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</si>
  <si>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</si>
  <si>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</si>
  <si>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</si>
  <si>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</si>
  <si>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</si>
  <si>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</si>
  <si>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</si>
  <si>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</si>
  <si>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</si>
  <si>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</si>
  <si>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</si>
  <si>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</si>
  <si>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</si>
  <si>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</si>
  <si>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</si>
  <si>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</si>
  <si>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</si>
  <si>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</si>
  <si>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</si>
  <si>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</si>
  <si>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</si>
  <si>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</si>
  <si>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</si>
  <si>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</si>
  <si>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</si>
  <si>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</si>
  <si>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</si>
  <si>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</si>
  <si>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</si>
  <si>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</si>
  <si>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</si>
  <si>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</si>
  <si>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</si>
  <si>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</si>
  <si>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</si>
  <si>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</si>
  <si>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</si>
  <si>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</si>
  <si>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</si>
  <si>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</si>
  <si>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</si>
  <si>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</si>
  <si>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</si>
  <si>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</si>
  <si>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</si>
  <si>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</si>
  <si>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</si>
  <si>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</si>
  <si>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</si>
  <si>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</si>
  <si>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</si>
  <si>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</si>
  <si>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</si>
  <si>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</si>
  <si>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</si>
  <si>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</si>
  <si>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</si>
  <si>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</si>
  <si>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</si>
  <si>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</si>
  <si>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</si>
  <si>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</si>
  <si>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</si>
  <si>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</si>
  <si>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</si>
  <si>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</si>
  <si>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</si>
  <si>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</si>
  <si>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</si>
  <si>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</si>
  <si>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</si>
  <si>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</si>
  <si>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</si>
  <si>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</si>
  <si>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</si>
  <si>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</si>
  <si>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</si>
  <si>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</si>
  <si>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</si>
  <si>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</si>
  <si>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</si>
  <si>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</si>
  <si>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</si>
  <si>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</si>
  <si>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</si>
  <si>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</si>
  <si>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</si>
  <si>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</si>
  <si>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</si>
  <si>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</si>
  <si>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</si>
  <si>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</si>
  <si>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</si>
  <si>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</si>
  <si>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</si>
  <si>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</si>
  <si>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</si>
  <si>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</si>
  <si>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</si>
  <si>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</si>
  <si>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</si>
  <si>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</si>
  <si>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</si>
  <si>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</si>
  <si>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</si>
  <si>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</si>
  <si>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</si>
  <si>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</si>
  <si>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</si>
  <si>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</si>
  <si>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</si>
  <si>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</si>
  <si>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</si>
  <si>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</si>
  <si>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</si>
  <si>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</si>
  <si>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</si>
  <si>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</si>
  <si>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</si>
  <si>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</si>
  <si>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</si>
  <si>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</si>
  <si>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</si>
  <si>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</si>
  <si>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</si>
  <si>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</si>
  <si>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</si>
  <si>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</si>
  <si>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</si>
  <si>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</si>
  <si>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</si>
  <si>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</si>
  <si>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</si>
  <si>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</si>
  <si>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</si>
  <si>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</si>
  <si>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</si>
  <si>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</si>
  <si>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</si>
  <si>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</si>
  <si>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</si>
  <si>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</si>
  <si>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</si>
  <si>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</si>
  <si>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</si>
  <si>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</si>
  <si>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</si>
  <si>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</si>
  <si>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</si>
  <si>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</si>
  <si>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</si>
  <si>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</si>
  <si>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</si>
  <si>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</si>
  <si>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</si>
  <si>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</si>
  <si>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</si>
  <si>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</si>
  <si>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</si>
  <si>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</si>
  <si>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</si>
  <si>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</si>
  <si>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</si>
  <si>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</si>
  <si>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</si>
  <si>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</si>
  <si>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</si>
  <si>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</si>
  <si>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</si>
  <si>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</si>
  <si>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</si>
  <si>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</si>
  <si>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</si>
  <si>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</si>
  <si>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</si>
  <si>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</si>
  <si>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</si>
  <si>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</si>
  <si>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</si>
  <si>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</si>
  <si>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</si>
  <si>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</si>
  <si>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</si>
  <si>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</si>
  <si>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</si>
  <si>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</si>
  <si>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</si>
  <si>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</si>
  <si>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</si>
  <si>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</si>
  <si>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</si>
  <si>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</si>
  <si>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</si>
  <si>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</si>
  <si>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</si>
  <si>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</si>
  <si>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</si>
  <si>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</si>
  <si>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</si>
  <si>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</si>
  <si>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</si>
  <si>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</si>
  <si>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</si>
  <si>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</si>
  <si>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</si>
  <si>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</si>
  <si>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</si>
  <si>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</si>
  <si>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</si>
  <si>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</si>
  <si>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</si>
  <si>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</si>
  <si>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</si>
  <si>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</si>
  <si>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</si>
  <si>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</si>
  <si>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</si>
  <si>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</si>
  <si>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</si>
  <si>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</si>
  <si>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</si>
  <si>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</si>
  <si>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</si>
  <si>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</si>
  <si>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</si>
  <si>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</si>
  <si>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</si>
  <si>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</si>
  <si>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</si>
  <si>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</si>
  <si>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</si>
  <si>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</si>
  <si>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</si>
  <si>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</si>
  <si>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</si>
  <si>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</si>
  <si>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</si>
  <si>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</si>
  <si>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</si>
  <si>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</si>
  <si>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</si>
  <si>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</si>
  <si>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</si>
  <si>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</si>
  <si>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</si>
  <si>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</si>
  <si>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</si>
  <si>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</si>
  <si>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</si>
  <si>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</si>
  <si>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</si>
  <si>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</si>
  <si>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</si>
  <si>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</si>
  <si>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</si>
  <si>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</si>
  <si>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</si>
  <si>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</si>
  <si>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</si>
  <si>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</si>
  <si>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</si>
  <si>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</si>
  <si>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</si>
  <si>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</si>
  <si>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</si>
  <si>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</si>
  <si>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</si>
  <si>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</si>
  <si>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</si>
  <si>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</si>
  <si>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</si>
  <si>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</si>
  <si>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</si>
  <si>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</si>
  <si>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</si>
  <si>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</si>
  <si>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</si>
  <si>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</si>
  <si>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</si>
  <si>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</si>
  <si>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</si>
  <si>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</si>
  <si>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</si>
  <si>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</si>
  <si>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</si>
  <si>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</si>
  <si>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</si>
  <si>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</si>
  <si>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</si>
  <si>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</si>
  <si>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</si>
  <si>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</si>
  <si>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</si>
  <si>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</si>
  <si>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</si>
  <si>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</si>
  <si>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</si>
  <si>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</si>
  <si>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</si>
  <si>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</si>
  <si>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</si>
  <si>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</si>
  <si>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</si>
  <si>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</si>
  <si>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</si>
  <si>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</si>
  <si>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</si>
  <si>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</si>
  <si>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</si>
  <si>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</si>
  <si>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</si>
  <si>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</si>
  <si>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</si>
  <si>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</si>
  <si>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</si>
  <si>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</si>
  <si>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</si>
  <si>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</si>
  <si>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</si>
  <si>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</si>
  <si>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</si>
  <si>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</si>
  <si>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</si>
  <si>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</si>
  <si>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</si>
  <si>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</si>
  <si>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</si>
  <si>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</si>
  <si>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</si>
  <si>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</si>
  <si>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</si>
  <si>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</si>
  <si>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</si>
  <si>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</si>
  <si>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</si>
  <si>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</si>
  <si>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</si>
  <si>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</si>
  <si>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</si>
  <si>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</si>
  <si>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</si>
  <si>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</si>
  <si>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</si>
  <si>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</si>
  <si>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</si>
  <si>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</si>
  <si>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</si>
  <si>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</si>
  <si>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</si>
  <si>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</si>
  <si>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</si>
  <si>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</si>
  <si>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</si>
  <si>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</si>
  <si>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</si>
  <si>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</si>
  <si>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</si>
  <si>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</si>
  <si>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</si>
  <si>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</si>
  <si>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</si>
  <si>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</si>
  <si>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</si>
  <si>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</si>
  <si>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</si>
  <si>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</si>
  <si>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</si>
  <si>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</si>
  <si>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</si>
  <si>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</si>
  <si>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</si>
  <si>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</si>
  <si>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</si>
  <si>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</si>
  <si>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</si>
  <si>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</si>
  <si>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</si>
  <si>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</si>
  <si>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</si>
  <si>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</si>
  <si>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</si>
  <si>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</si>
  <si>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</si>
  <si>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</si>
  <si>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</si>
  <si>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</si>
  <si>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</si>
  <si>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</si>
  <si>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</si>
  <si>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</si>
  <si>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</si>
  <si>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</si>
  <si>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</si>
  <si>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</si>
  <si>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</si>
  <si>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</si>
  <si>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</si>
  <si>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</si>
  <si>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</si>
  <si>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</si>
  <si>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</si>
  <si>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</si>
  <si>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</si>
  <si>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</si>
  <si>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</si>
  <si>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</si>
  <si>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</si>
  <si>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</si>
  <si>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</si>
  <si>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</si>
  <si>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</si>
  <si>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</si>
  <si>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</si>
  <si>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</si>
  <si>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</si>
  <si>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</si>
  <si>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</si>
  <si>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</si>
  <si>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</si>
  <si>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</si>
  <si>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</si>
  <si>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</si>
  <si>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</si>
  <si>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</si>
  <si>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</si>
  <si>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</si>
  <si>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</si>
  <si>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</si>
  <si>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</si>
  <si>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</si>
  <si>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</si>
  <si>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</si>
  <si>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</si>
  <si>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</si>
  <si>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</si>
  <si>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</si>
  <si>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</si>
  <si>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</si>
  <si>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</si>
  <si>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</si>
  <si>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</si>
  <si>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</si>
  <si>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</si>
  <si>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</si>
  <si>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</si>
  <si>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</si>
  <si>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</si>
  <si>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</si>
  <si>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</si>
  <si>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</si>
  <si>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</si>
  <si>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</si>
  <si>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</si>
  <si>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</si>
  <si>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</si>
  <si>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</si>
  <si>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</si>
  <si>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</si>
  <si>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</si>
  <si>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</si>
  <si>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</si>
  <si>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</si>
  <si>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</si>
  <si>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</si>
  <si>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</si>
  <si>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</si>
  <si>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</si>
  <si>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</si>
  <si>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</si>
  <si>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</si>
  <si>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</si>
  <si>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</si>
  <si>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</si>
  <si>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</si>
  <si>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</si>
  <si>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</si>
  <si>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</si>
  <si>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</si>
  <si>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</si>
  <si>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</si>
  <si>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</si>
  <si>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</si>
  <si>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</si>
  <si>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</si>
  <si>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</si>
  <si>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</si>
  <si>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</si>
  <si>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</si>
  <si>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</si>
  <si>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</si>
  <si>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</si>
  <si>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</si>
  <si>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</si>
  <si>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</si>
  <si>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</si>
  <si>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</si>
  <si>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</si>
  <si>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</si>
  <si>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</si>
  <si>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</si>
  <si>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</si>
  <si>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</si>
  <si>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</si>
  <si>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</si>
  <si>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</si>
  <si>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</si>
  <si>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</si>
  <si>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</si>
  <si>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</si>
  <si>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</si>
  <si>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</si>
  <si>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</si>
  <si>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</si>
  <si>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</si>
  <si>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</si>
  <si>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</si>
  <si>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</si>
  <si>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</si>
  <si>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</si>
  <si>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</si>
  <si>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</si>
  <si>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</si>
  <si>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</si>
  <si>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</si>
  <si>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</si>
  <si>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</si>
  <si>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</si>
  <si>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</si>
  <si>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</si>
  <si>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</si>
  <si>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</si>
  <si>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</si>
  <si>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</si>
  <si>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</si>
  <si>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</si>
  <si>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</si>
  <si>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</si>
  <si>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</si>
  <si>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</si>
  <si>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</si>
  <si>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</si>
  <si>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</si>
  <si>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</si>
  <si>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</si>
  <si>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</si>
  <si>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</si>
  <si>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</si>
  <si>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</si>
  <si>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</si>
  <si>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</si>
  <si>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</si>
  <si>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</si>
  <si>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</si>
  <si>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</si>
  <si>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</si>
  <si>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</si>
  <si>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</si>
  <si>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</si>
  <si>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</si>
  <si>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</si>
  <si>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</si>
  <si>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</si>
  <si>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</si>
  <si>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</si>
  <si>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</si>
  <si>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</si>
  <si>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</si>
  <si>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</si>
  <si>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</si>
  <si>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</si>
  <si>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</si>
  <si>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</si>
  <si>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</si>
  <si>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</si>
  <si>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</si>
  <si>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</si>
  <si>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</si>
  <si>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</si>
  <si>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</si>
  <si>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</si>
  <si>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</si>
  <si>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</si>
  <si>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</si>
  <si>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</si>
  <si>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</si>
  <si>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</si>
  <si>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</si>
  <si>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</si>
  <si>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</si>
  <si>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</si>
  <si>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</si>
  <si>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</si>
  <si>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</si>
  <si>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</si>
  <si>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</si>
  <si>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</si>
  <si>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</si>
  <si>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</si>
  <si>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</si>
  <si>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</si>
  <si>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</si>
  <si>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</si>
  <si>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</si>
  <si>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</si>
  <si>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</si>
  <si>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</si>
  <si>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</si>
  <si>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</si>
  <si>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</si>
  <si>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</si>
  <si>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</si>
  <si>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</si>
  <si>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</si>
  <si>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</si>
  <si>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</si>
  <si>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</si>
  <si>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</si>
  <si>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</si>
  <si>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</si>
  <si>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</si>
  <si>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</si>
  <si>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</si>
  <si>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</si>
  <si>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</si>
  <si>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</si>
  <si>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</si>
  <si>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</si>
  <si>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</si>
  <si>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</si>
  <si>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</si>
  <si>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</si>
  <si>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</si>
  <si>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</si>
  <si>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</si>
  <si>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</si>
  <si>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</si>
  <si>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</si>
  <si>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</si>
  <si>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</si>
  <si>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</si>
  <si>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</si>
  <si>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</si>
  <si>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</si>
  <si>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</si>
  <si>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</si>
  <si>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</si>
  <si>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</si>
  <si>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</si>
  <si>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</si>
  <si>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</si>
  <si>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</si>
  <si>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</si>
  <si>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</si>
  <si>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</si>
  <si>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</si>
  <si>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</si>
  <si>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</si>
  <si>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</si>
  <si>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</si>
  <si>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</si>
  <si>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</si>
  <si>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</si>
  <si>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</si>
  <si>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</si>
  <si>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</si>
  <si>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</si>
  <si>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</si>
  <si>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</si>
  <si>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</si>
  <si>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</si>
  <si>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</si>
  <si>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</si>
  <si>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</si>
  <si>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</si>
  <si>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</si>
  <si>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</si>
  <si>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</si>
  <si>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</si>
  <si>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</si>
  <si>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</si>
  <si>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</si>
  <si>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</si>
  <si>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</si>
  <si>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</si>
  <si>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</si>
  <si>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</si>
  <si>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</si>
  <si>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</si>
  <si>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</si>
  <si>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</si>
  <si>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</si>
  <si>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</si>
  <si>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</si>
  <si>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</si>
  <si>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</si>
  <si>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</si>
  <si>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</si>
  <si>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</si>
  <si>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</si>
  <si>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</si>
  <si>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</si>
  <si>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</si>
  <si>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</si>
  <si>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</si>
  <si>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</si>
  <si>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</si>
  <si>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</si>
  <si>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</si>
  <si>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</si>
  <si>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</si>
  <si>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</si>
  <si>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</si>
  <si>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</si>
  <si>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</si>
  <si>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</si>
  <si>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</si>
  <si>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</si>
  <si>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</si>
  <si>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</si>
  <si>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</si>
  <si>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</si>
  <si>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</si>
  <si>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</si>
  <si>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</si>
  <si>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</si>
  <si>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</si>
  <si>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</si>
  <si>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</si>
  <si>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</si>
  <si>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</si>
  <si>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</si>
  <si>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</si>
  <si>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</si>
  <si>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</si>
  <si>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</si>
  <si>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</si>
  <si>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</si>
  <si>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</si>
  <si>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</si>
  <si>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</si>
  <si>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</si>
  <si>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</si>
  <si>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</si>
  <si>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</si>
  <si>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</si>
  <si>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</si>
  <si>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</si>
  <si>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</si>
  <si>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</si>
  <si>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</si>
  <si>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</si>
  <si>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</si>
  <si>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</si>
  <si>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</si>
  <si>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</si>
  <si>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</si>
  <si>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</si>
  <si>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</si>
  <si>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</si>
  <si>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</si>
  <si>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</si>
  <si>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</si>
  <si>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</si>
  <si>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</si>
  <si>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</si>
  <si>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</si>
  <si>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</si>
  <si>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</si>
  <si>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</si>
  <si>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</si>
  <si>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</si>
  <si>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</si>
  <si>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</si>
  <si>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</si>
  <si>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</si>
  <si>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</si>
  <si>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</si>
  <si>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</si>
  <si>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</si>
  <si>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</si>
  <si>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</si>
  <si>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</si>
  <si>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</si>
  <si>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</si>
  <si>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</si>
  <si>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</si>
  <si>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</si>
  <si>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</si>
  <si>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</si>
  <si>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</si>
  <si>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</si>
  <si>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</si>
  <si>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</si>
  <si>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</si>
  <si>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</si>
  <si>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</si>
  <si>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</si>
  <si>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</si>
  <si>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</si>
  <si>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</si>
  <si>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</si>
  <si>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</si>
  <si>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</si>
  <si>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</si>
  <si>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</si>
  <si>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</si>
  <si>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</si>
  <si>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</si>
  <si>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</si>
  <si>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</si>
  <si>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</si>
  <si>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</si>
  <si>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</si>
  <si>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</si>
  <si>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</si>
  <si>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</si>
  <si>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</si>
  <si>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</si>
  <si>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</si>
  <si>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</si>
  <si>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</si>
  <si>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</si>
  <si>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</si>
  <si>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</si>
  <si>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</si>
  <si>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</si>
  <si>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</si>
  <si>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</si>
  <si>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</si>
  <si>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</si>
  <si>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</si>
  <si>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</si>
  <si>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</si>
  <si>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</si>
  <si>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</si>
  <si>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</si>
  <si>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</si>
  <si>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</si>
  <si>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</si>
  <si>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</si>
  <si>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</si>
  <si>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</si>
  <si>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</si>
  <si>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</si>
  <si>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</si>
  <si>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</si>
  <si>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</si>
  <si>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</si>
  <si>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</si>
  <si>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</si>
  <si>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</si>
  <si>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</si>
  <si>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</si>
  <si>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</si>
  <si>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</si>
  <si>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</si>
  <si>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</si>
  <si>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</si>
  <si>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</si>
  <si>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</si>
  <si>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</si>
  <si>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</si>
  <si>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</si>
  <si>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</si>
  <si>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</si>
  <si>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</si>
  <si>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</si>
  <si>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</si>
  <si>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</si>
  <si>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</si>
  <si>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</si>
  <si>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</si>
  <si>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</si>
  <si>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</si>
  <si>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</si>
  <si>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</si>
  <si>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</si>
  <si>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</si>
  <si>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</si>
  <si>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</si>
  <si>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</si>
  <si>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</si>
  <si>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</si>
  <si>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</si>
  <si>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</si>
  <si>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</si>
  <si>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</si>
  <si>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</si>
  <si>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</si>
  <si>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</si>
  <si>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</si>
  <si>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</si>
  <si>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</si>
  <si>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</si>
  <si>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</si>
  <si>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</si>
  <si>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</si>
  <si>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</si>
  <si>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</si>
  <si>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</si>
  <si>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</si>
  <si>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</si>
  <si>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</si>
  <si>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</si>
  <si>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</si>
  <si>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</si>
  <si>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</si>
  <si>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</si>
  <si>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</si>
  <si>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</si>
  <si>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</si>
  <si>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</si>
  <si>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</si>
  <si>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</si>
  <si>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</si>
  <si>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</si>
  <si>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</si>
  <si>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</si>
  <si>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</si>
  <si>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</si>
  <si>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</si>
  <si>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</si>
  <si>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</si>
  <si>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</si>
  <si>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</si>
  <si>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</si>
  <si>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</si>
  <si>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</si>
  <si>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</si>
  <si>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</si>
  <si>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</si>
  <si>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</si>
  <si>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</si>
  <si>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</si>
  <si>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</si>
  <si>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</si>
  <si>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</si>
  <si>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</si>
  <si>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</si>
  <si>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</si>
  <si>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</si>
  <si>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</si>
  <si>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</si>
  <si>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</si>
  <si>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</si>
  <si>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</si>
  <si>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</si>
  <si>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</si>
  <si>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</si>
  <si>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</si>
  <si>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</si>
  <si>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</si>
  <si>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</si>
  <si>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</si>
  <si>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</si>
  <si>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</si>
  <si>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</si>
  <si>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</si>
  <si>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</si>
  <si>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</si>
  <si>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</si>
  <si>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</si>
  <si>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</si>
  <si>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</si>
  <si>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</si>
  <si>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</si>
  <si>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</si>
  <si>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</si>
  <si>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</si>
  <si>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</si>
  <si>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</si>
  <si>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</si>
  <si>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</si>
  <si>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</si>
  <si>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</si>
  <si>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</si>
  <si>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</si>
  <si>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</si>
  <si>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</si>
  <si>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</si>
  <si>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</si>
  <si>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</si>
  <si>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</si>
  <si>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</si>
  <si>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</si>
  <si>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</si>
  <si>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</si>
  <si>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</si>
  <si>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</si>
  <si>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</si>
  <si>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</si>
  <si>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</si>
  <si>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</si>
  <si>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</si>
  <si>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</si>
  <si>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</si>
  <si>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</si>
  <si>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</si>
  <si>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</si>
  <si>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</si>
  <si>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</si>
  <si>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</si>
  <si>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</si>
  <si>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</si>
  <si>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</si>
  <si>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</si>
  <si>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</si>
  <si>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</si>
  <si>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</si>
  <si>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</si>
  <si>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</si>
  <si>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</si>
  <si>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</si>
  <si>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</si>
  <si>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</si>
  <si>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</si>
  <si>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</si>
  <si>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</si>
  <si>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</si>
  <si>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</si>
  <si>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</si>
  <si>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</si>
  <si>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</si>
  <si>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</si>
  <si>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</si>
  <si>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</si>
  <si>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</si>
  <si>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</si>
  <si>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</si>
  <si>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</si>
  <si>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</si>
  <si>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</si>
  <si>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</si>
  <si>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</si>
  <si>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</si>
  <si>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</si>
  <si>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</si>
  <si>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</si>
  <si>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</si>
  <si>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</si>
  <si>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</si>
  <si>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</si>
  <si>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</si>
  <si>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</si>
  <si>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</si>
  <si>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</si>
  <si>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</si>
  <si>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</si>
  <si>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</si>
  <si>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</si>
  <si>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</si>
  <si>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</si>
  <si>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</si>
  <si>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</si>
  <si>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</si>
  <si>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</si>
  <si>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</si>
  <si>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</si>
  <si>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</si>
  <si>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</si>
  <si>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</si>
  <si>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</si>
  <si>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</si>
  <si>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</si>
  <si>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</si>
  <si>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</si>
  <si>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</si>
  <si>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</si>
  <si>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</si>
  <si>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</si>
  <si>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</si>
  <si>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</si>
  <si>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</si>
  <si>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</si>
  <si>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</si>
  <si>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</si>
  <si>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</si>
  <si>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</si>
  <si>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</si>
  <si>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</si>
  <si>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</si>
  <si>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</si>
  <si>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</si>
  <si>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</si>
  <si>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</si>
  <si>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</si>
  <si>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</si>
  <si>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</si>
  <si>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</si>
  <si>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</si>
  <si>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</si>
  <si>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</si>
  <si>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</si>
  <si>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</si>
  <si>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</si>
  <si>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</si>
  <si>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</si>
  <si>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</si>
  <si>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</si>
  <si>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</si>
  <si>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</si>
  <si>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</si>
  <si>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</si>
  <si>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</si>
  <si>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</si>
  <si>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</si>
  <si>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</si>
  <si>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</si>
  <si>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</si>
  <si>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</si>
  <si>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</si>
  <si>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</si>
  <si>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</si>
  <si>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</si>
  <si>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</si>
  <si>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</si>
  <si>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</si>
  <si>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</si>
  <si>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</si>
  <si>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</si>
  <si>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</si>
  <si>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</si>
  <si>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</si>
  <si>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</si>
  <si>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</si>
  <si>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</si>
  <si>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</si>
  <si>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</si>
  <si>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</si>
  <si>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</si>
  <si>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</si>
  <si>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</si>
  <si>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</si>
  <si>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</si>
  <si>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</si>
  <si>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</si>
  <si>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</si>
  <si>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</si>
  <si>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</si>
  <si>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</si>
  <si>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</si>
  <si>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</si>
  <si>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</si>
  <si>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</si>
  <si>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</si>
  <si>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</si>
  <si>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</si>
  <si>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</si>
  <si>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</si>
  <si>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</si>
  <si>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</si>
  <si>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</si>
  <si>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</si>
  <si>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</si>
  <si>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</si>
  <si>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</si>
  <si>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</si>
  <si>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</si>
  <si>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</si>
  <si>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</si>
  <si>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</si>
  <si>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</si>
  <si>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</si>
  <si>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</si>
  <si>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</si>
  <si>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</si>
  <si>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</si>
  <si>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</si>
  <si>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</si>
  <si>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</si>
  <si>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</si>
  <si>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</si>
  <si>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</si>
  <si>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</si>
  <si>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</si>
  <si>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</si>
  <si>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</si>
  <si>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</si>
  <si>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</si>
  <si>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</si>
  <si>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</si>
  <si>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</si>
  <si>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</si>
  <si>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</si>
  <si>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</si>
  <si>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</si>
  <si>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</si>
  <si>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</si>
  <si>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</si>
  <si>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</si>
  <si>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</si>
  <si>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</si>
  <si>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</si>
  <si>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</si>
  <si>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</si>
  <si>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</si>
  <si>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</si>
  <si>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</si>
  <si>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</si>
  <si>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</si>
  <si>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</si>
  <si>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</si>
  <si>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</si>
  <si>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</si>
  <si>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</si>
  <si>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</si>
  <si>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</si>
  <si>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</si>
  <si>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</si>
  <si>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</si>
  <si>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</si>
  <si>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</si>
  <si>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</si>
  <si>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</si>
  <si>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</si>
  <si>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</si>
  <si>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</si>
  <si>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</si>
  <si>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</si>
  <si>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</si>
  <si>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</si>
  <si>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</si>
  <si>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</si>
  <si>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</si>
  <si>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</si>
  <si>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</si>
  <si>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</si>
  <si>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</si>
  <si>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</si>
  <si>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</si>
  <si>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</si>
  <si>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</si>
  <si>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</si>
  <si>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</si>
  <si>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</si>
  <si>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</si>
  <si>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</si>
  <si>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</si>
  <si>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</si>
  <si>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</si>
  <si>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</si>
  <si>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</si>
  <si>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</si>
  <si>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</si>
  <si>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</si>
  <si>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</si>
  <si>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</si>
  <si>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</si>
  <si>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</si>
  <si>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</si>
  <si>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</si>
  <si>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</si>
  <si>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</si>
  <si>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</si>
  <si>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</si>
  <si>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</si>
  <si>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</si>
  <si>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</si>
  <si>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</si>
  <si>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</si>
  <si>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</si>
  <si>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</si>
  <si>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</si>
  <si>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</si>
  <si>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</si>
  <si>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</si>
  <si>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</si>
  <si>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</si>
  <si>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</si>
  <si>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</si>
  <si>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</si>
  <si>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</si>
  <si>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</si>
  <si>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</si>
  <si>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</si>
  <si>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</si>
  <si>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</si>
  <si>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</si>
  <si>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</si>
  <si>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</si>
  <si>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</si>
  <si>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</si>
  <si>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</si>
  <si>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</si>
  <si>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</si>
  <si>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</si>
  <si>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</si>
  <si>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</si>
  <si>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</si>
  <si>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</si>
  <si>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</si>
  <si>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</si>
  <si>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</si>
  <si>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</si>
  <si>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</si>
  <si>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</si>
  <si>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</si>
  <si>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</si>
  <si>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</si>
  <si>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</si>
  <si>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</si>
  <si>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</si>
  <si>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</si>
  <si>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</si>
  <si>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</si>
  <si>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</si>
  <si>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</si>
  <si>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</si>
  <si>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</si>
  <si>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</si>
  <si>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</si>
  <si>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</si>
  <si>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</si>
  <si>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</si>
  <si>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</si>
  <si>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</si>
  <si>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</si>
  <si>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</si>
  <si>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</si>
  <si>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</si>
  <si>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</si>
  <si>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</si>
  <si>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</si>
  <si>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</si>
  <si>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</si>
  <si>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</si>
  <si>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</si>
  <si>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</si>
  <si>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</si>
  <si>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</si>
  <si>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</si>
  <si>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</si>
  <si>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</si>
  <si>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</si>
  <si>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</si>
  <si>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</si>
  <si>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</si>
  <si>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</si>
  <si>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</si>
  <si>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</si>
  <si>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</si>
  <si>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</si>
  <si>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</si>
  <si>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</si>
  <si>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</si>
  <si>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</si>
  <si>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</si>
  <si>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</si>
  <si>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</si>
  <si>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</si>
  <si>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</si>
  <si>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</si>
  <si>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</si>
  <si>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</si>
  <si>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</si>
  <si>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</si>
  <si>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</si>
  <si>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</si>
  <si>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</si>
  <si>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</si>
  <si>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</si>
  <si>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</si>
  <si>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</si>
  <si>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</si>
  <si>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</si>
  <si>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</si>
  <si>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</si>
  <si>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</si>
  <si>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</si>
  <si>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</si>
  <si>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</si>
  <si>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</si>
  <si>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</si>
  <si>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</si>
  <si>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</si>
  <si>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</si>
  <si>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</si>
  <si>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</si>
  <si>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</si>
  <si>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</si>
  <si>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</si>
  <si>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</si>
  <si>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</si>
  <si>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</si>
  <si>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</si>
  <si>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</si>
  <si>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</si>
  <si>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</si>
  <si>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</si>
  <si>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</si>
  <si>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</si>
  <si>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</si>
  <si>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</si>
  <si>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</si>
  <si>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</si>
  <si>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</si>
  <si>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</si>
  <si>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</si>
  <si>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</si>
  <si>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</si>
  <si>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</si>
  <si>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</si>
  <si>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</si>
  <si>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</si>
  <si>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</si>
  <si>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</si>
  <si>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</si>
  <si>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</si>
  <si>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</si>
  <si>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</si>
  <si>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</si>
  <si>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</si>
  <si>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</si>
  <si>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</si>
  <si>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</si>
  <si>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</si>
  <si>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</si>
  <si>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</si>
  <si>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</si>
  <si>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</si>
  <si>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</si>
  <si>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</si>
  <si>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</si>
  <si>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</si>
  <si>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</si>
  <si>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</si>
  <si>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</si>
  <si>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</si>
  <si>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</si>
  <si>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</si>
  <si>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</si>
  <si>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</si>
  <si>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</si>
  <si>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</si>
  <si>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</si>
  <si>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</si>
  <si>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</si>
  <si>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</si>
  <si>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</si>
  <si>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</si>
  <si>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</si>
  <si>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</si>
  <si>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</si>
  <si>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</si>
  <si>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</si>
  <si>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</si>
  <si>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</si>
  <si>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</si>
  <si>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</si>
  <si>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</si>
  <si>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</si>
  <si>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</si>
  <si>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</si>
  <si>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</si>
  <si>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</si>
  <si>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</si>
  <si>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</si>
  <si>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</si>
  <si>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</si>
  <si>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</si>
  <si>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</si>
  <si>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</si>
  <si>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</si>
  <si>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</si>
  <si>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</si>
  <si>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</si>
  <si>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</si>
  <si>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</si>
  <si>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</si>
  <si>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</si>
  <si>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</si>
  <si>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</si>
  <si>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</si>
  <si>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</si>
  <si>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</si>
  <si>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</si>
  <si>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</si>
  <si>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</si>
  <si>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</si>
  <si>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</si>
  <si>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</si>
  <si>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</si>
  <si>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</si>
  <si>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</si>
  <si>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</si>
  <si>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</si>
  <si>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</si>
  <si>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</si>
  <si>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</si>
  <si>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</si>
  <si>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</si>
  <si>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</si>
  <si>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</si>
  <si>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</si>
  <si>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</si>
  <si>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</si>
  <si>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</si>
  <si>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</si>
  <si>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</si>
  <si>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</si>
  <si>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</si>
  <si>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</si>
  <si>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</si>
  <si>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</si>
  <si>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</si>
  <si>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</si>
  <si>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</si>
  <si>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</si>
  <si>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</si>
  <si>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</si>
  <si>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</si>
  <si>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</si>
  <si>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</si>
  <si>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</si>
  <si>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</si>
  <si>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</si>
  <si>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</si>
  <si>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</si>
  <si>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</si>
  <si>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</si>
  <si>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</si>
  <si>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</si>
  <si>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</si>
  <si>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</si>
  <si>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</si>
  <si>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</si>
  <si>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</si>
  <si>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</si>
  <si>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</si>
  <si>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</si>
  <si>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</si>
  <si>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</si>
  <si>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</si>
  <si>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</si>
  <si>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</si>
  <si>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</si>
  <si>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</si>
  <si>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</si>
  <si>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</si>
  <si>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</si>
  <si>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</si>
  <si>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</si>
  <si>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</si>
  <si>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</si>
  <si>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</si>
  <si>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</si>
  <si>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</si>
  <si>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</si>
  <si>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</si>
  <si>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</si>
  <si>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</si>
  <si>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</si>
  <si>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</si>
  <si>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</si>
  <si>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</si>
  <si>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</si>
  <si>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</si>
  <si>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</si>
  <si>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</si>
  <si>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</si>
  <si>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</si>
  <si>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</si>
  <si>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</si>
  <si>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</si>
  <si>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</si>
  <si>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</si>
  <si>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</si>
  <si>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</si>
  <si>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</si>
  <si>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</si>
  <si>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</si>
  <si>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</si>
  <si>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</si>
  <si>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</si>
  <si>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</si>
  <si>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</si>
  <si>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</si>
  <si>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</si>
  <si>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</si>
  <si>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</si>
  <si>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</si>
  <si>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</si>
  <si>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</si>
  <si>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</si>
  <si>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</si>
  <si>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</si>
  <si>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</si>
  <si>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</si>
  <si>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</si>
  <si>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</si>
  <si>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</si>
  <si>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</si>
  <si>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</si>
  <si>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</si>
  <si>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</si>
  <si>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</si>
  <si>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</si>
  <si>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</si>
  <si>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</si>
  <si>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</si>
  <si>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</si>
  <si>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</si>
  <si>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</si>
  <si>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</si>
  <si>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</si>
  <si>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</si>
  <si>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</si>
  <si>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</si>
  <si>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</si>
  <si>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</si>
  <si>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</si>
  <si>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</si>
  <si>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</si>
  <si>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</si>
  <si>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</si>
  <si>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</si>
  <si>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</si>
  <si>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</si>
  <si>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</si>
  <si>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</si>
  <si>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</si>
  <si>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</si>
  <si>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</si>
  <si>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</si>
  <si>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</si>
  <si>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</si>
  <si>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</si>
  <si>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</si>
  <si>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</si>
  <si>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</si>
  <si>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</si>
  <si>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</si>
  <si>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</si>
  <si>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</si>
  <si>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</si>
  <si>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</si>
  <si>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</si>
  <si>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</si>
  <si>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</si>
  <si>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</si>
  <si>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</si>
  <si>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</si>
  <si>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</si>
  <si>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</si>
  <si>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</si>
  <si>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</si>
  <si>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</si>
  <si>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</si>
  <si>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</si>
  <si>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</si>
  <si>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</si>
  <si>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</si>
  <si>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</si>
  <si>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</si>
  <si>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</si>
  <si>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</si>
  <si>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</si>
  <si>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</si>
  <si>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</si>
  <si>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</si>
  <si>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</si>
  <si>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</si>
  <si>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</si>
  <si>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</si>
  <si>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</si>
  <si>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</si>
  <si>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</si>
  <si>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</si>
  <si>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</si>
  <si>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</si>
  <si>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</si>
  <si>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</si>
  <si>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</si>
  <si>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</si>
  <si>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</si>
  <si>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</si>
  <si>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</si>
  <si>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</si>
  <si>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</si>
  <si>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</si>
  <si>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</si>
  <si>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</si>
  <si>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</si>
  <si>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</si>
  <si>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</si>
  <si>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</si>
  <si>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</si>
  <si>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</si>
  <si>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</si>
  <si>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</si>
  <si>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</si>
  <si>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</si>
  <si>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</si>
  <si>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</si>
  <si>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</si>
  <si>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</si>
  <si>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</si>
  <si>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</si>
  <si>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</si>
  <si>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</si>
  <si>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</si>
  <si>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</si>
  <si>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</si>
  <si>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</si>
  <si>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</si>
  <si>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</si>
  <si>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</si>
  <si>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</si>
  <si>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</si>
  <si>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</si>
  <si>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</si>
  <si>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</si>
  <si>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</si>
  <si>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</si>
  <si>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</si>
  <si>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</si>
  <si>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</si>
  <si>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</si>
  <si>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</si>
  <si>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</si>
  <si>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</si>
  <si>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</si>
  <si>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</si>
  <si>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</si>
  <si>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</si>
  <si>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</si>
  <si>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</si>
  <si>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</si>
  <si>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</si>
  <si>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</si>
  <si>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</si>
  <si>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</si>
  <si>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</si>
  <si>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</si>
  <si>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</si>
  <si>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</si>
  <si>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</si>
  <si>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</si>
  <si>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</si>
  <si>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</si>
  <si>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</si>
  <si>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</si>
  <si>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</si>
  <si>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</si>
  <si>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</si>
  <si>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</si>
  <si>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</si>
  <si>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</si>
  <si>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</si>
  <si>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</si>
  <si>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</si>
  <si>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</si>
  <si>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</si>
  <si>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</si>
  <si>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</si>
  <si>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</si>
  <si>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</si>
  <si>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</si>
  <si>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</si>
  <si>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</si>
  <si>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</si>
  <si>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</si>
  <si>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</si>
  <si>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</si>
  <si>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</si>
  <si>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</si>
  <si>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</si>
  <si>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</si>
  <si>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</si>
  <si>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</si>
  <si>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</si>
  <si>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</si>
  <si>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</si>
  <si>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</si>
  <si>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</si>
  <si>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</si>
  <si>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</si>
  <si>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</si>
  <si>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</si>
  <si>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</si>
  <si>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</si>
  <si>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</si>
  <si>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</si>
  <si>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</si>
  <si>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</si>
  <si>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</si>
  <si>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</si>
  <si>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</si>
  <si>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</si>
  <si>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</si>
  <si>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</si>
  <si>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</si>
  <si>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</si>
  <si>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</si>
  <si>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</si>
  <si>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</si>
  <si>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</si>
  <si>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</si>
  <si>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</si>
  <si>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</si>
  <si>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</si>
  <si>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</si>
  <si>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</si>
  <si>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</si>
  <si>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</si>
  <si>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</si>
  <si>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</si>
  <si>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</si>
  <si>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</si>
  <si>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</si>
  <si>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</si>
  <si>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</si>
  <si>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</si>
  <si>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</si>
  <si>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</si>
  <si>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</si>
  <si>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</si>
  <si>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</si>
  <si>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</si>
  <si>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</si>
  <si>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</si>
  <si>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</si>
  <si>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</si>
  <si>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</si>
  <si>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</si>
  <si>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</si>
  <si>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</si>
  <si>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</si>
  <si>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</si>
  <si>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</si>
  <si>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</si>
  <si>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</si>
  <si>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</si>
  <si>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</si>
  <si>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</si>
  <si>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</si>
  <si>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</si>
  <si>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</si>
  <si>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</si>
  <si>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</si>
  <si>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</si>
  <si>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</si>
  <si>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</si>
  <si>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</si>
  <si>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</si>
  <si>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</si>
  <si>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</si>
  <si>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</si>
  <si>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</si>
  <si>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</si>
  <si>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</si>
  <si>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</si>
  <si>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</si>
  <si>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</si>
  <si>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</si>
  <si>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</si>
  <si>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</si>
  <si>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</si>
  <si>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</si>
  <si>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</si>
  <si>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</si>
  <si>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</si>
  <si>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</si>
  <si>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</si>
  <si>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</si>
  <si>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</si>
  <si>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</si>
  <si>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</si>
  <si>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</si>
  <si>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</si>
  <si>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</si>
  <si>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</si>
  <si>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</si>
  <si>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</si>
  <si>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</si>
  <si>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</si>
  <si>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</si>
  <si>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</si>
  <si>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</si>
  <si>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</si>
  <si>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</si>
  <si>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</si>
  <si>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</si>
  <si>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</si>
  <si>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</si>
  <si>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</si>
  <si>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</si>
  <si>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</si>
  <si>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</si>
  <si>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</si>
  <si>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</si>
  <si>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</si>
  <si>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</si>
  <si>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</si>
  <si>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</si>
  <si>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</si>
  <si>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</si>
  <si>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</si>
  <si>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</si>
  <si>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</si>
  <si>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</si>
  <si>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</si>
  <si>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</si>
  <si>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</si>
  <si>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</si>
  <si>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</si>
  <si>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</si>
  <si>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</si>
  <si>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</si>
  <si>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</si>
  <si>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</si>
  <si>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</si>
  <si>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</si>
  <si>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</si>
  <si>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</si>
  <si>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</si>
  <si>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</si>
  <si>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</si>
  <si>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</si>
  <si>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</si>
  <si>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</si>
  <si>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</si>
  <si>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</si>
  <si>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</si>
  <si>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</si>
  <si>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</si>
  <si>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</si>
  <si>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</si>
  <si>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</si>
  <si>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</si>
  <si>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</si>
  <si>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</si>
  <si>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</si>
  <si>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</si>
  <si>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</si>
  <si>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</si>
  <si>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</si>
  <si>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</si>
  <si>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</si>
  <si>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</si>
  <si>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</si>
  <si>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</si>
  <si>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</si>
  <si>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</si>
  <si>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</si>
  <si>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</si>
  <si>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</si>
  <si>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</si>
  <si>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</si>
  <si>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</si>
  <si>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</si>
  <si>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</si>
  <si>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</si>
  <si>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</si>
  <si>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</si>
  <si>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</si>
  <si>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</si>
  <si>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</si>
  <si>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</si>
  <si>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</si>
  <si>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</si>
  <si>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</si>
  <si>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</si>
  <si>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</si>
  <si>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</si>
  <si>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</si>
  <si>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</si>
  <si>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</si>
  <si>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</si>
  <si>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</si>
  <si>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</si>
  <si>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</si>
  <si>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</si>
  <si>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</si>
  <si>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</si>
  <si>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</si>
  <si>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</si>
  <si>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</si>
  <si>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</si>
  <si>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</si>
  <si>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</si>
  <si>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</si>
  <si>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</si>
  <si>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</si>
  <si>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</si>
  <si>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</si>
  <si>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</si>
  <si>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</si>
  <si>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</si>
  <si>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</si>
  <si>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</si>
  <si>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</si>
  <si>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</si>
  <si>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</si>
  <si>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</si>
  <si>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</si>
  <si>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</si>
  <si>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</si>
  <si>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</si>
  <si>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</si>
  <si>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</si>
  <si>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</si>
  <si>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</si>
  <si>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</si>
  <si>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</si>
  <si>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</si>
  <si>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</si>
  <si>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</si>
  <si>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</si>
  <si>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</si>
  <si>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</si>
  <si>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</si>
  <si>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</si>
  <si>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</si>
  <si>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</si>
  <si>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</si>
  <si>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</si>
  <si>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</si>
  <si>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</si>
  <si>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</si>
  <si>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</si>
  <si>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</si>
  <si>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</si>
  <si>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</si>
  <si>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</si>
  <si>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</si>
  <si>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</si>
  <si>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</si>
  <si>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</si>
  <si>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</si>
  <si>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</si>
  <si>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</si>
  <si>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</si>
  <si>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</si>
  <si>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</si>
  <si>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</si>
  <si>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</si>
  <si>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</si>
  <si>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</si>
  <si>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</si>
  <si>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</si>
  <si>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</si>
  <si>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</si>
  <si>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</si>
  <si>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</si>
  <si>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</si>
  <si>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</si>
  <si>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</si>
  <si>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</si>
  <si>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</si>
  <si>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</si>
  <si>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</si>
  <si>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</si>
  <si>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</si>
  <si>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</si>
  <si>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</si>
  <si>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</si>
  <si>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</si>
  <si>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</si>
  <si>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</si>
  <si>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</si>
  <si>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</si>
  <si>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</si>
  <si>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</si>
  <si>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</si>
  <si>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</si>
  <si>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</si>
  <si>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</si>
  <si>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</si>
  <si>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</si>
  <si>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</si>
  <si>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</si>
  <si>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</si>
  <si>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</si>
  <si>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</si>
  <si>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</si>
  <si>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</si>
  <si>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</si>
  <si>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</si>
  <si>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</si>
  <si>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</si>
  <si>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</si>
  <si>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</si>
  <si>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</si>
  <si>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</si>
  <si>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</si>
  <si>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</si>
  <si>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</si>
  <si>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</si>
  <si>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</si>
  <si>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</si>
  <si>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</si>
  <si>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</si>
  <si>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</si>
  <si>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</si>
  <si>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</si>
  <si>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</si>
  <si>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</si>
  <si>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</si>
  <si>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</si>
  <si>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</si>
  <si>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</si>
  <si>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</si>
  <si>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</si>
  <si>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</si>
  <si>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</si>
  <si>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</si>
  <si>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</si>
  <si>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</si>
  <si>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</si>
  <si>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</si>
  <si>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</si>
  <si>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</si>
  <si>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</si>
  <si>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</si>
  <si>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</si>
  <si>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</si>
  <si>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</si>
  <si>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</si>
  <si>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</si>
  <si>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</si>
  <si>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</si>
  <si>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</si>
  <si>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</si>
  <si>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</si>
  <si>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</si>
  <si>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</si>
  <si>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</si>
  <si>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</si>
  <si>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</si>
  <si>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</si>
  <si>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</si>
  <si>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</si>
  <si>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</si>
  <si>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</si>
  <si>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</si>
  <si>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</si>
  <si>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</si>
  <si>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</si>
  <si>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</si>
  <si>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</si>
  <si>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</si>
  <si>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</si>
  <si>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</si>
  <si>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</si>
  <si>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</si>
  <si>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</si>
  <si>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</si>
  <si>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</si>
  <si>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</si>
  <si>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</si>
  <si>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</si>
  <si>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</si>
  <si>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</si>
  <si>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</si>
  <si>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</si>
  <si>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</si>
  <si>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</si>
  <si>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</si>
  <si>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</si>
  <si>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</si>
  <si>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</si>
  <si>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</si>
  <si>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</si>
  <si>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</si>
  <si>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</si>
  <si>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</si>
  <si>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</si>
  <si>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</si>
  <si>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</si>
  <si>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</si>
  <si>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</si>
  <si>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</si>
  <si>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</si>
  <si>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</si>
  <si>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</si>
  <si>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</si>
  <si>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</si>
  <si>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</si>
  <si>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</si>
  <si>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</si>
  <si>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</si>
  <si>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</si>
  <si>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</si>
  <si>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</si>
  <si>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</si>
  <si>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</si>
  <si>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</si>
  <si>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</si>
  <si>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</si>
  <si>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</si>
  <si>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</si>
  <si>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</si>
  <si>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</si>
  <si>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</si>
  <si>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</si>
  <si>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</si>
  <si>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</si>
  <si>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</si>
  <si>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</si>
  <si>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</si>
  <si>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</si>
  <si>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</si>
  <si>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</si>
  <si>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</si>
  <si>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</si>
  <si>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</si>
  <si>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</si>
  <si>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</si>
  <si>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</si>
  <si>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</si>
  <si>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</si>
  <si>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</si>
  <si>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</si>
  <si>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</si>
  <si>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</si>
  <si>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</si>
  <si>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</si>
  <si>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</si>
  <si>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</si>
  <si>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</si>
  <si>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</si>
  <si>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</si>
  <si>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</si>
  <si>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</si>
  <si>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</si>
  <si>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</si>
  <si>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</si>
  <si>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</si>
  <si>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</si>
  <si>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</si>
  <si>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</si>
  <si>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</si>
  <si>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</si>
  <si>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</si>
  <si>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</si>
  <si>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</si>
  <si>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</si>
  <si>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</si>
  <si>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</si>
  <si>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</si>
  <si>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</si>
  <si>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</si>
  <si>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</si>
  <si>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</si>
  <si>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</si>
  <si>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</si>
  <si>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</si>
  <si>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</si>
  <si>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</si>
  <si>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</si>
  <si>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</si>
  <si>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</si>
  <si>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</si>
  <si>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</si>
  <si>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</si>
  <si>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</si>
  <si>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</si>
  <si>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</si>
  <si>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</si>
  <si>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</si>
  <si>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</si>
  <si>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</si>
  <si>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</si>
  <si>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</si>
  <si>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</si>
  <si>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</si>
  <si>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</si>
  <si>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</si>
  <si>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</si>
  <si>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</si>
  <si>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</si>
  <si>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</si>
  <si>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</si>
  <si>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</si>
  <si>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</si>
  <si>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</si>
  <si>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</si>
  <si>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</si>
  <si>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</si>
  <si>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</si>
  <si>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</si>
  <si>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</si>
  <si>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</si>
  <si>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</si>
  <si>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</si>
  <si>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</si>
  <si>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</si>
  <si>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</si>
  <si>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</si>
  <si>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</si>
  <si>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</si>
  <si>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</si>
  <si>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</si>
  <si>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</si>
  <si>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</si>
  <si>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</si>
  <si>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</si>
  <si>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</si>
  <si>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</si>
  <si>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</si>
  <si>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</si>
  <si>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</si>
  <si>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</si>
  <si>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</si>
  <si>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</si>
  <si>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</si>
  <si>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</si>
  <si>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</si>
  <si>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</si>
  <si>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</si>
  <si>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</si>
  <si>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</si>
  <si>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</si>
  <si>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</si>
  <si>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</si>
  <si>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</si>
  <si>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</si>
  <si>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</si>
  <si>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</si>
  <si>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</si>
  <si>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</si>
  <si>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</si>
  <si>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</si>
  <si>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</si>
  <si>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</si>
  <si>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</si>
  <si>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</si>
  <si>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</si>
  <si>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</si>
  <si>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</si>
  <si>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</si>
  <si>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</si>
  <si>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</si>
  <si>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</si>
  <si>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</si>
  <si>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</si>
  <si>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</si>
  <si>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</si>
  <si>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</si>
  <si>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</si>
  <si>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</si>
  <si>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</si>
  <si>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</si>
  <si>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</si>
  <si>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</si>
  <si>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</si>
  <si>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</si>
  <si>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</si>
  <si>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</si>
  <si>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</si>
  <si>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</si>
  <si>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</si>
  <si>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</si>
  <si>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</si>
  <si>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</si>
  <si>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</si>
  <si>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</si>
  <si>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</si>
  <si>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</si>
  <si>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</si>
  <si>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</si>
  <si>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</si>
  <si>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</si>
  <si>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</si>
  <si>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</si>
  <si>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</si>
  <si>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</si>
  <si>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</si>
  <si>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</si>
  <si>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</si>
  <si>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</si>
  <si>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</si>
  <si>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</si>
  <si>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</si>
  <si>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</si>
  <si>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</si>
  <si>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</si>
  <si>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</si>
  <si>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</si>
  <si>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</si>
  <si>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</si>
  <si>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</si>
  <si>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</si>
  <si>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</si>
  <si>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</si>
  <si>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</si>
  <si>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</si>
  <si>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</si>
  <si>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</si>
  <si>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</si>
  <si>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</si>
  <si>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</si>
  <si>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</si>
  <si>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</si>
  <si>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</si>
  <si>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</si>
  <si>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</si>
  <si>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</si>
  <si>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</si>
  <si>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</si>
  <si>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</si>
  <si>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</si>
  <si>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</si>
  <si>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</si>
  <si>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</si>
  <si>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</si>
  <si>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</si>
  <si>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</si>
  <si>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</si>
  <si>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</si>
  <si>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</si>
  <si>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</si>
  <si>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</si>
  <si>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</si>
  <si>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</si>
  <si>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</si>
  <si>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</si>
  <si>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</si>
  <si>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</si>
  <si>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</si>
  <si>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</si>
  <si>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</si>
  <si>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</si>
  <si>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</si>
  <si>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</si>
  <si>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</si>
  <si>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</si>
  <si>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</si>
  <si>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</si>
  <si>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</si>
  <si>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</si>
  <si>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</si>
  <si>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</si>
  <si>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</si>
  <si>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</si>
  <si>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</si>
  <si>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</si>
  <si>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</si>
  <si>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</si>
  <si>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</si>
  <si>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</si>
  <si>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</si>
  <si>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</si>
  <si>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</si>
  <si>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</si>
  <si>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</si>
  <si>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</si>
  <si>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</si>
  <si>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</si>
  <si>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</si>
  <si>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</si>
  <si>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</si>
  <si>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</si>
  <si>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</si>
  <si>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</si>
  <si>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</si>
  <si>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</si>
  <si>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</si>
  <si>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</si>
  <si>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</si>
  <si>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</si>
  <si>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</si>
  <si>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</si>
  <si>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</si>
  <si>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</si>
  <si>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</si>
  <si>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</si>
  <si>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</si>
  <si>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</si>
  <si>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</si>
  <si>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</si>
  <si>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</si>
  <si>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</si>
  <si>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</si>
  <si>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</si>
  <si>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</si>
  <si>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</si>
  <si>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</si>
  <si>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</si>
  <si>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</si>
  <si>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</si>
  <si>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</si>
  <si>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</si>
  <si>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</si>
  <si>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</si>
  <si>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</si>
  <si>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</si>
  <si>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</si>
  <si>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</si>
  <si>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</si>
  <si>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</si>
  <si>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</si>
  <si>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</si>
  <si>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</si>
  <si>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</si>
  <si>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</si>
  <si>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</si>
  <si>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</si>
  <si>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</si>
  <si>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</si>
  <si>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</si>
  <si>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</si>
  <si>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</si>
  <si>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</si>
  <si>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</si>
  <si>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</si>
  <si>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</si>
  <si>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</si>
  <si>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</si>
  <si>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</si>
  <si>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</si>
  <si>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</si>
  <si>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</si>
  <si>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</si>
  <si>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</si>
  <si>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</si>
  <si>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</si>
  <si>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</si>
  <si>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</si>
  <si>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</si>
  <si>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</si>
  <si>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</si>
  <si>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</si>
  <si>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</si>
  <si>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</si>
  <si>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</si>
  <si>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</si>
  <si>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</si>
  <si>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</si>
  <si>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</si>
  <si>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</si>
  <si>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</si>
  <si>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</si>
  <si>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</si>
  <si>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</si>
  <si>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</si>
  <si>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</si>
  <si>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</si>
  <si>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</si>
  <si>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</si>
  <si>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</si>
  <si>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</si>
  <si>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</si>
  <si>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</si>
  <si>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</si>
  <si>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</si>
  <si>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</si>
  <si>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</si>
  <si>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</si>
  <si>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</si>
  <si>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</si>
  <si>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</si>
  <si>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</si>
  <si>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</si>
  <si>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</si>
  <si>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</si>
  <si>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</si>
  <si>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</si>
  <si>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</si>
  <si>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</si>
  <si>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</si>
  <si>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</si>
  <si>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</si>
  <si>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</si>
  <si>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</si>
  <si>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</si>
  <si>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</si>
  <si>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</si>
  <si>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</si>
  <si>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</si>
  <si>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</si>
  <si>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</si>
  <si>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</si>
  <si>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</si>
  <si>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</si>
  <si>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</si>
  <si>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</si>
  <si>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</si>
  <si>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</si>
  <si>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</si>
  <si>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</si>
  <si>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</si>
  <si>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</si>
  <si>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</si>
  <si>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</si>
  <si>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</si>
  <si>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</si>
  <si>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</si>
  <si>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</si>
  <si>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</si>
  <si>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</si>
  <si>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</si>
  <si>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</si>
  <si>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</si>
  <si>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</si>
  <si>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</si>
  <si>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</si>
  <si>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</si>
  <si>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</si>
  <si>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</si>
  <si>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</si>
  <si>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</si>
  <si>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</si>
  <si>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</si>
  <si>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</si>
  <si>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</si>
  <si>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</si>
  <si>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</si>
  <si>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</si>
  <si>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</si>
  <si>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</si>
  <si>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</si>
  <si>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</si>
  <si>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</si>
  <si>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</si>
  <si>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</si>
  <si>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</si>
  <si>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</si>
  <si>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</si>
  <si>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</si>
  <si>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</si>
  <si>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</si>
  <si>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</si>
  <si>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</si>
  <si>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</si>
  <si>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</si>
  <si>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</si>
  <si>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</si>
  <si>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</si>
  <si>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</si>
  <si>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</si>
  <si>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</si>
  <si>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</si>
  <si>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</si>
  <si>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</si>
  <si>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</si>
  <si>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</si>
  <si>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</si>
  <si>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</si>
  <si>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</si>
  <si>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</si>
  <si>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</si>
  <si>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</si>
  <si>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</si>
  <si>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</si>
  <si>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</si>
  <si>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</si>
  <si>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</si>
  <si>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</si>
  <si>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</si>
  <si>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</si>
  <si>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</si>
  <si>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</si>
  <si>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</si>
  <si>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</si>
  <si>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</si>
  <si>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</si>
  <si>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</si>
  <si>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</si>
  <si>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</si>
  <si>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</si>
  <si>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</si>
  <si>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</si>
  <si>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</si>
  <si>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</si>
  <si>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</si>
  <si>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</si>
  <si>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</si>
  <si>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</si>
  <si>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</si>
  <si>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</si>
  <si>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</si>
  <si>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</si>
  <si>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</si>
  <si>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</si>
  <si>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</si>
  <si>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</si>
  <si>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</si>
  <si>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</si>
  <si>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</si>
  <si>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</si>
  <si>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</si>
  <si>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</si>
  <si>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</si>
  <si>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</si>
  <si>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</si>
  <si>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</si>
  <si>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</si>
  <si>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</si>
  <si>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</si>
  <si>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</si>
  <si>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</si>
  <si>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</si>
  <si>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</si>
  <si>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</si>
  <si>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</si>
  <si>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</si>
  <si>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</si>
  <si>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</si>
  <si>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</si>
  <si>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</si>
  <si>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</si>
  <si>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</si>
  <si>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</si>
  <si>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</si>
  <si>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</si>
  <si>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</si>
  <si>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</si>
  <si>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</si>
  <si>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</si>
  <si>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</si>
  <si>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</si>
  <si>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</si>
  <si>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</si>
  <si>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</si>
  <si>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</si>
  <si>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</si>
  <si>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</si>
  <si>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</si>
  <si>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</si>
  <si>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</si>
  <si>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</si>
  <si>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</si>
  <si>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</si>
  <si>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</si>
  <si>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</si>
  <si>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</si>
  <si>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</si>
  <si>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</si>
  <si>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</si>
  <si>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</si>
  <si>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</si>
  <si>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</si>
  <si>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</si>
  <si>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</si>
  <si>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</si>
  <si>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</si>
  <si>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</si>
  <si>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</si>
  <si>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</si>
  <si>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</si>
  <si>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</si>
  <si>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</si>
  <si>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</si>
  <si>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</si>
  <si>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</si>
  <si>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</si>
  <si>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</si>
  <si>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</si>
  <si>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</si>
  <si>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</si>
  <si>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</si>
  <si>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</si>
  <si>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</si>
  <si>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</si>
  <si>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</si>
  <si>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</si>
  <si>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</si>
  <si>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</si>
  <si>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</si>
  <si>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</si>
  <si>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</si>
  <si>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</si>
  <si>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</si>
  <si>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</si>
  <si>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</si>
  <si>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</si>
  <si>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</si>
  <si>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</si>
  <si>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</si>
  <si>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</si>
  <si>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</si>
  <si>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</si>
  <si>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</si>
  <si>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</si>
  <si>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</si>
  <si>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</si>
  <si>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</si>
  <si>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</si>
  <si>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</si>
  <si>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</si>
  <si>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</si>
  <si>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</si>
  <si>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</si>
  <si>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</si>
  <si>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</si>
  <si>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</si>
  <si>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</si>
  <si>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</si>
  <si>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</si>
  <si>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</si>
  <si>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</si>
  <si>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</si>
  <si>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</si>
  <si>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</si>
  <si>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</si>
  <si>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</si>
  <si>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</si>
  <si>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</si>
  <si>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</si>
  <si>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</si>
  <si>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</si>
  <si>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</si>
  <si>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</si>
  <si>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</si>
  <si>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</si>
  <si>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</si>
  <si>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</si>
  <si>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</si>
  <si>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</si>
  <si>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</si>
  <si>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</si>
  <si>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</si>
  <si>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</si>
  <si>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</si>
  <si>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</si>
  <si>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</si>
  <si>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</si>
  <si>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</si>
  <si>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</si>
  <si>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</si>
  <si>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</si>
  <si>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</si>
  <si>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</si>
  <si>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</si>
  <si>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</si>
  <si>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</si>
  <si>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</si>
  <si>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</si>
  <si>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</si>
  <si>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</si>
  <si>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</si>
  <si>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</si>
  <si>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</si>
  <si>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</si>
  <si>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</si>
  <si>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</si>
  <si>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</si>
  <si>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</si>
  <si>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</si>
  <si>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</si>
  <si>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</si>
  <si>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</si>
  <si>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</si>
  <si>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</si>
  <si>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</si>
  <si>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</si>
  <si>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</si>
  <si>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</si>
  <si>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</si>
  <si>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</si>
  <si>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</si>
  <si>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</si>
  <si>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</si>
  <si>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</si>
  <si>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</si>
  <si>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</si>
  <si>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</si>
  <si>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</si>
  <si>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</si>
  <si>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</si>
  <si>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</si>
  <si>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</si>
  <si>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</si>
  <si>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</si>
  <si>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</si>
  <si>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</si>
  <si>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</si>
  <si>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</si>
  <si>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</si>
  <si>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</si>
  <si>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</si>
  <si>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</si>
  <si>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</si>
  <si>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</si>
  <si>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</si>
  <si>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</si>
  <si>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</si>
  <si>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</si>
  <si>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</si>
  <si>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</si>
  <si>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</si>
  <si>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</si>
  <si>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</si>
  <si>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</si>
  <si>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</si>
  <si>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</si>
  <si>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</si>
  <si>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</si>
  <si>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</si>
  <si>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</si>
  <si>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</si>
  <si>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</si>
  <si>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</si>
  <si>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</si>
  <si>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</si>
  <si>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</si>
  <si>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</si>
  <si>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</si>
  <si>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</si>
  <si>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</si>
  <si>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</si>
  <si>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</si>
  <si>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</si>
  <si>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</si>
  <si>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</si>
  <si>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</si>
  <si>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</si>
  <si>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</si>
  <si>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</si>
  <si>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</si>
  <si>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</si>
  <si>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</si>
  <si>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</si>
  <si>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</si>
  <si>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</si>
  <si>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</si>
  <si>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</si>
  <si>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</si>
  <si>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</si>
  <si>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</si>
  <si>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</si>
  <si>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</si>
  <si>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</si>
  <si>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</si>
  <si>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</si>
  <si>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</si>
  <si>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</si>
  <si>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</si>
  <si>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</si>
  <si>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</si>
  <si>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</si>
  <si>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</si>
  <si>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</si>
  <si>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</si>
  <si>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</si>
  <si>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</si>
  <si>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</si>
  <si>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</si>
  <si>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</si>
  <si>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</si>
  <si>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</si>
  <si>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</si>
  <si>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</si>
  <si>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</si>
  <si>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</si>
  <si>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</si>
  <si>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</si>
  <si>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</si>
  <si>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</si>
  <si>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</si>
  <si>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</si>
  <si>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</si>
  <si>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</si>
  <si>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</si>
  <si>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</si>
  <si>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</si>
  <si>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</si>
  <si>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</si>
  <si>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</si>
  <si>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</si>
  <si>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</si>
  <si>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</si>
  <si>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</si>
  <si>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</si>
  <si>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</si>
  <si>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</si>
  <si>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</si>
  <si>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</si>
  <si>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</si>
  <si>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</si>
  <si>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</si>
  <si>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</si>
  <si>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</si>
  <si>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</si>
  <si>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</si>
  <si>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</si>
  <si>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</si>
  <si>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</si>
  <si>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</si>
  <si>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</si>
  <si>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</si>
  <si>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</si>
  <si>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</si>
  <si>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</si>
  <si>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</si>
  <si>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</si>
  <si>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</si>
  <si>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</si>
  <si>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</si>
  <si>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</si>
  <si>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</si>
  <si>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</si>
  <si>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</si>
  <si>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</si>
  <si>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</si>
  <si>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</si>
  <si>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</si>
  <si>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</si>
  <si>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</si>
  <si>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</si>
  <si>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</si>
  <si>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</si>
  <si>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</si>
  <si>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</si>
  <si>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</si>
  <si>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</si>
  <si>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</si>
  <si>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</si>
  <si>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</si>
  <si>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</si>
  <si>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</si>
  <si>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</si>
  <si>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</si>
  <si>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</si>
  <si>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</si>
  <si>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</si>
  <si>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</si>
  <si>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</si>
  <si>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</si>
  <si>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</si>
  <si>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</si>
  <si>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</si>
  <si>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</si>
  <si>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</si>
  <si>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</si>
  <si>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</si>
  <si>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</si>
  <si>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</si>
  <si>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</si>
  <si>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</si>
  <si>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</si>
  <si>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</si>
  <si>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</si>
  <si>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</si>
  <si>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</si>
  <si>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</si>
  <si>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</si>
  <si>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</si>
  <si>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</si>
  <si>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</si>
  <si>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</si>
  <si>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</si>
  <si>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</si>
  <si>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</si>
  <si>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</si>
  <si>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</si>
  <si>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</si>
  <si>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</si>
  <si>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</si>
  <si>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</si>
  <si>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</si>
  <si>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</si>
  <si>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</si>
  <si>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</si>
  <si>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</si>
  <si>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</si>
  <si>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</si>
  <si>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</si>
  <si>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</si>
  <si>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</si>
  <si>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</si>
  <si>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</si>
  <si>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</si>
  <si>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</si>
  <si>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</si>
  <si>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</si>
  <si>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</si>
  <si>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</si>
  <si>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</si>
  <si>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</si>
  <si>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</si>
  <si>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</si>
  <si>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</si>
  <si>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</si>
  <si>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</si>
  <si>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</si>
  <si>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</si>
  <si>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</si>
  <si>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</si>
  <si>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</si>
  <si>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</si>
  <si>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</si>
  <si>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</si>
  <si>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</si>
  <si>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</si>
  <si>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</si>
  <si>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</si>
  <si>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</si>
  <si>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</si>
  <si>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</si>
  <si>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</si>
  <si>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</si>
  <si>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</si>
  <si>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</si>
  <si>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</si>
  <si>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</si>
  <si>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</si>
  <si>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</si>
  <si>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</si>
  <si>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</si>
  <si>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</si>
  <si>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</si>
  <si>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</si>
  <si>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</si>
  <si>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</si>
  <si>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</si>
  <si>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</si>
  <si>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</si>
  <si>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</si>
  <si>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</si>
  <si>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</si>
  <si>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</si>
  <si>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</si>
  <si>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</si>
  <si>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</si>
  <si>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</si>
  <si>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</si>
  <si>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</si>
  <si>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</si>
  <si>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</si>
  <si>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</si>
  <si>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</si>
  <si>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</si>
  <si>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</si>
  <si>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</si>
  <si>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</si>
  <si>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</si>
  <si>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</si>
  <si>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</si>
  <si>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</si>
  <si>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</si>
  <si>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</si>
  <si>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</si>
  <si>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</si>
  <si>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</si>
  <si>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</si>
  <si>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</si>
  <si>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</si>
  <si>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</si>
  <si>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</si>
  <si>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</si>
  <si>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</si>
  <si>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</si>
  <si>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</si>
  <si>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</si>
  <si>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</si>
  <si>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</si>
  <si>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</si>
  <si>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</si>
  <si>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</si>
  <si>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</si>
  <si>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</si>
  <si>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</si>
  <si>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</si>
  <si>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</si>
  <si>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</si>
  <si>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</si>
  <si>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</si>
  <si>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</si>
  <si>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</si>
  <si>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</si>
  <si>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</si>
  <si>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</si>
  <si>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</si>
  <si>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</si>
  <si>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</si>
  <si>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</si>
  <si>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</si>
  <si>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</si>
  <si>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</si>
  <si>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</si>
  <si>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</si>
  <si>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</si>
  <si>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</si>
  <si>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</si>
  <si>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</si>
  <si>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</si>
  <si>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</si>
  <si>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</si>
  <si>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</si>
  <si>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</si>
  <si>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</si>
  <si>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</si>
  <si>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</si>
  <si>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</si>
  <si>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</si>
  <si>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</si>
  <si>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</si>
  <si>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</si>
  <si>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</si>
  <si>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</si>
  <si>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</si>
  <si>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</si>
  <si>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</si>
  <si>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</si>
  <si>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</si>
  <si>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</si>
  <si>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</si>
  <si>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</si>
  <si>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</si>
  <si>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</si>
  <si>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</si>
  <si>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</si>
  <si>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</si>
  <si>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</si>
  <si>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</si>
  <si>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</si>
  <si>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</si>
  <si>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</si>
  <si>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</si>
  <si>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</si>
  <si>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</si>
  <si>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</si>
  <si>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</si>
  <si>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</si>
  <si>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</si>
  <si>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</si>
  <si>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</si>
  <si>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</si>
  <si>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</si>
  <si>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</si>
  <si>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</si>
  <si>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</si>
  <si>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</si>
  <si>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</si>
  <si>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</si>
  <si>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</si>
  <si>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</si>
  <si>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</si>
  <si>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</si>
  <si>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</si>
  <si>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</si>
  <si>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</si>
  <si>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</si>
  <si>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</si>
  <si>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</si>
  <si>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</si>
  <si>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</si>
  <si>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</si>
  <si>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</si>
  <si>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</si>
  <si>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</si>
  <si>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</si>
  <si>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</si>
  <si>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</si>
  <si>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</si>
  <si>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</si>
  <si>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</si>
  <si>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</si>
  <si>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</si>
  <si>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</si>
  <si>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</si>
  <si>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</si>
  <si>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</si>
  <si>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</si>
  <si>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</si>
  <si>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</si>
  <si>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</si>
  <si>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</si>
  <si>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</si>
  <si>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</si>
  <si>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</si>
  <si>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</si>
  <si>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</si>
  <si>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</si>
  <si>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</si>
  <si>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</si>
  <si>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</si>
  <si>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</si>
  <si>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</si>
  <si>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</si>
  <si>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</si>
  <si>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</si>
  <si>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</si>
  <si>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</si>
  <si>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</si>
  <si>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</si>
  <si>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</si>
  <si>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</si>
  <si>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</si>
  <si>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</si>
  <si>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</si>
  <si>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</si>
  <si>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</si>
  <si>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</si>
  <si>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</si>
  <si>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</si>
  <si>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</si>
  <si>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</si>
  <si>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</si>
  <si>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</si>
  <si>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</si>
  <si>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</si>
  <si>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</si>
  <si>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</si>
  <si>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</si>
  <si>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</si>
  <si>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</si>
  <si>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</si>
  <si>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</si>
  <si>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</si>
  <si>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</si>
  <si>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</si>
  <si>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</si>
  <si>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</si>
  <si>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</si>
  <si>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</si>
  <si>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</si>
  <si>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</si>
  <si>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</si>
  <si>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</si>
  <si>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</si>
  <si>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</si>
  <si>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</si>
  <si>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</si>
  <si>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</si>
  <si>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</si>
  <si>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</si>
  <si>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</si>
  <si>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</si>
  <si>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</si>
  <si>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</si>
  <si>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</si>
  <si>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</si>
  <si>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</si>
  <si>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</si>
  <si>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</si>
  <si>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</si>
  <si>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</si>
  <si>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</si>
  <si>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</si>
  <si>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</si>
  <si>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</si>
  <si>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</si>
  <si>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</si>
  <si>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</si>
  <si>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</si>
  <si>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</si>
  <si>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</si>
  <si>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</si>
  <si>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</si>
  <si>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</si>
  <si>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</si>
  <si>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</si>
  <si>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</si>
  <si>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</si>
  <si>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</si>
  <si>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</si>
  <si>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</si>
  <si>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</si>
  <si>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</si>
  <si>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</si>
  <si>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</si>
  <si>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</si>
  <si>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</si>
  <si>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</si>
  <si>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</si>
  <si>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</si>
  <si>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</si>
  <si>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</si>
  <si>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</si>
  <si>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</si>
  <si>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</si>
  <si>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</si>
  <si>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</si>
  <si>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</si>
  <si>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</si>
  <si>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</si>
  <si>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</si>
  <si>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</si>
  <si>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</si>
  <si>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</si>
  <si>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</si>
  <si>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</si>
  <si>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</si>
  <si>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</si>
  <si>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</si>
  <si>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</si>
  <si>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</si>
  <si>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</si>
  <si>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</si>
  <si>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</si>
  <si>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</si>
  <si>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</si>
  <si>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</si>
  <si>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</si>
  <si>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</si>
  <si>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</si>
  <si>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</si>
  <si>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</si>
  <si>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</si>
  <si>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</si>
  <si>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</si>
  <si>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</si>
  <si>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</si>
  <si>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</si>
  <si>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</si>
  <si>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</si>
  <si>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</si>
  <si>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</si>
  <si>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</si>
  <si>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</si>
  <si>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</si>
  <si>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</si>
  <si>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</si>
  <si>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</si>
  <si>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</si>
  <si>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</si>
  <si>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</si>
  <si>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</si>
  <si>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</si>
  <si>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</si>
  <si>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</si>
  <si>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</si>
  <si>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</si>
  <si>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</si>
  <si>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</si>
  <si>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</si>
  <si>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</si>
  <si>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</si>
  <si>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</si>
  <si>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</si>
  <si>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</si>
  <si>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</si>
  <si>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</si>
  <si>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</si>
  <si>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</si>
  <si>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</si>
  <si>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</si>
  <si>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</si>
  <si>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</si>
  <si>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</si>
  <si>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</si>
  <si>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</si>
  <si>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</si>
  <si>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</si>
  <si>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</si>
  <si>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</si>
  <si>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</si>
  <si>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</si>
  <si>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</si>
  <si>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</si>
  <si>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</si>
  <si>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</si>
  <si>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</si>
  <si>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</si>
  <si>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</si>
  <si>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</si>
  <si>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</si>
  <si>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</si>
  <si>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</si>
  <si>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</si>
  <si>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</si>
  <si>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</si>
  <si>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</si>
  <si>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</si>
  <si>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</si>
  <si>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</si>
  <si>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</si>
  <si>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</si>
  <si>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</si>
  <si>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</si>
  <si>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</si>
  <si>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</si>
  <si>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</si>
  <si>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</si>
  <si>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</si>
  <si>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</si>
  <si>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</si>
  <si>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</si>
  <si>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</si>
  <si>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</si>
  <si>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</si>
  <si>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</si>
  <si>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</si>
  <si>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</si>
  <si>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</si>
  <si>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</si>
  <si>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</si>
  <si>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</si>
  <si>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</si>
  <si>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</si>
  <si>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</si>
  <si>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</si>
  <si>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</si>
  <si>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</si>
  <si>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</si>
  <si>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</si>
  <si>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</si>
  <si>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</si>
  <si>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</si>
  <si>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</si>
  <si>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</si>
  <si>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</si>
  <si>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</si>
  <si>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</si>
  <si>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</si>
  <si>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</si>
  <si>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</si>
  <si>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</si>
  <si>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</si>
  <si>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</si>
  <si>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</si>
  <si>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</si>
  <si>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</si>
  <si>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</si>
  <si>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</si>
  <si>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</si>
  <si>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</si>
  <si>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</si>
  <si>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</si>
  <si>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</si>
  <si>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</si>
  <si>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</si>
  <si>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</si>
  <si>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</si>
  <si>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</si>
  <si>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</si>
  <si>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</si>
  <si>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</si>
  <si>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</si>
  <si>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</si>
  <si>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</si>
  <si>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</si>
  <si>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</si>
  <si>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</si>
  <si>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</si>
  <si>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</si>
  <si>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</si>
  <si>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</si>
  <si>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</si>
  <si>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</si>
  <si>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</si>
  <si>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</si>
  <si>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</si>
  <si>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</si>
  <si>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</si>
  <si>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</si>
  <si>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</si>
  <si>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</si>
  <si>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</si>
  <si>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</si>
  <si>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</si>
  <si>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</si>
  <si>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</si>
  <si>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</si>
  <si>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</si>
  <si>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</si>
  <si>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</si>
  <si>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</si>
  <si>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</si>
  <si>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</si>
  <si>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</si>
  <si>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</si>
  <si>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</si>
  <si>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</si>
  <si>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</si>
  <si>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</si>
  <si>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</si>
  <si>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</si>
  <si>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</si>
  <si>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</si>
  <si>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</si>
  <si>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</si>
  <si>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</si>
  <si>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</si>
  <si>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</si>
  <si>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</si>
  <si>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</si>
  <si>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</si>
  <si>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</si>
  <si>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</si>
  <si>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</si>
  <si>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</si>
  <si>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</si>
  <si>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</si>
  <si>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</si>
  <si>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</si>
  <si>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</si>
  <si>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</si>
  <si>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</si>
  <si>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</si>
  <si>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</si>
  <si>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</si>
  <si>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</si>
  <si>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</si>
  <si>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</si>
  <si>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</si>
  <si>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</si>
  <si>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</si>
  <si>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</si>
  <si>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</si>
  <si>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</si>
  <si>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</si>
  <si>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</si>
  <si>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</si>
  <si>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</si>
  <si>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</si>
  <si>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</si>
  <si>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</si>
  <si>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</si>
  <si>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</si>
  <si>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</si>
  <si>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</si>
  <si>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</si>
  <si>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</si>
  <si>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</si>
  <si>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</si>
  <si>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</si>
  <si>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</si>
  <si>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</si>
  <si>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</si>
  <si>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</si>
  <si>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</si>
  <si>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</si>
  <si>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</si>
  <si>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</si>
  <si>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</si>
  <si>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</si>
  <si>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</si>
  <si>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</si>
  <si>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</si>
  <si>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</si>
  <si>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</si>
  <si>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</si>
  <si>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</si>
  <si>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</si>
  <si>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</si>
  <si>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</si>
  <si>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</si>
  <si>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</si>
  <si>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</si>
  <si>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</si>
  <si>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</si>
  <si>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</si>
  <si>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</si>
  <si>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</si>
  <si>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</si>
  <si>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</si>
  <si>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</si>
  <si>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</si>
  <si>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</si>
  <si>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</si>
  <si>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</si>
  <si>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</si>
  <si>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</si>
  <si>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</si>
  <si>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</si>
  <si>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</si>
  <si>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</si>
  <si>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</si>
  <si>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</si>
  <si>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</si>
  <si>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</si>
  <si>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</si>
  <si>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</si>
  <si>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</si>
  <si>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</si>
  <si>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</si>
  <si>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</si>
  <si>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</si>
  <si>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</si>
  <si>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</si>
  <si>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</si>
  <si>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</si>
  <si>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</si>
  <si>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</si>
  <si>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</si>
  <si>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</si>
  <si>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</si>
  <si>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</si>
  <si>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</si>
  <si>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</si>
  <si>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</si>
  <si>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</si>
  <si>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</si>
  <si>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</si>
  <si>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</si>
  <si>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</si>
  <si>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</si>
  <si>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</si>
  <si>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</si>
  <si>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</si>
  <si>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</si>
  <si>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</si>
  <si>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</si>
  <si>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</si>
  <si>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</si>
  <si>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</si>
  <si>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</si>
  <si>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</si>
  <si>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</si>
  <si>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</si>
  <si>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</si>
  <si>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</si>
  <si>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</si>
  <si>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</si>
  <si>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</si>
  <si>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</si>
  <si>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</si>
  <si>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</si>
  <si>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</si>
  <si>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</si>
  <si>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</si>
  <si>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</si>
  <si>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</si>
  <si>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</si>
  <si>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</si>
  <si>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</si>
  <si>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</si>
  <si>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</si>
  <si>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</si>
  <si>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</si>
  <si>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</si>
  <si>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</si>
  <si>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</si>
  <si>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</si>
  <si>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</si>
  <si>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</si>
  <si>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</si>
  <si>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</si>
  <si>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</si>
  <si>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</si>
  <si>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</si>
  <si>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</si>
  <si>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</si>
  <si>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</si>
  <si>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</si>
  <si>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</si>
  <si>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</si>
  <si>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</si>
  <si>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</si>
  <si>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</si>
  <si>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</si>
  <si>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</si>
  <si>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</si>
  <si>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</si>
  <si>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</si>
  <si>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</si>
  <si>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</si>
  <si>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</si>
  <si>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</si>
  <si>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</si>
  <si>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</si>
  <si>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</si>
  <si>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</si>
  <si>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</si>
  <si>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</si>
  <si>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</si>
  <si>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</si>
  <si>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</si>
  <si>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</si>
  <si>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</si>
  <si>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</si>
  <si>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</si>
  <si>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</si>
  <si>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</si>
  <si>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</si>
  <si>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</si>
  <si>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</si>
  <si>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</si>
  <si>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</si>
  <si>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</si>
  <si>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</si>
  <si>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</si>
  <si>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</si>
  <si>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</si>
  <si>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</si>
  <si>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</si>
  <si>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</si>
  <si>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</si>
  <si>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</si>
  <si>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</si>
  <si>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</si>
  <si>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</si>
  <si>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</si>
  <si>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</si>
  <si>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</si>
  <si>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</si>
  <si>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</si>
  <si>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</si>
  <si>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</si>
  <si>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</si>
  <si>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</si>
  <si>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</si>
  <si>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</si>
  <si>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</si>
  <si>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</si>
  <si>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</si>
  <si>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</si>
  <si>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</si>
  <si>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</si>
  <si>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</si>
  <si>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</si>
  <si>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</si>
  <si>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</si>
  <si>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</si>
  <si>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</si>
  <si>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</si>
  <si>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</si>
  <si>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</si>
  <si>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</si>
  <si>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</si>
  <si>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</si>
  <si>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</si>
  <si>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</si>
  <si>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</si>
  <si>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</si>
  <si>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</si>
  <si>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</si>
  <si>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</si>
  <si>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</si>
  <si>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</si>
  <si>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</si>
  <si>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</si>
  <si>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</si>
  <si>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</si>
  <si>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</si>
  <si>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</si>
  <si>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</si>
  <si>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</si>
  <si>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</si>
  <si>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</si>
  <si>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</si>
  <si>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</si>
  <si>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</si>
  <si>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</si>
  <si>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</si>
  <si>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</si>
  <si>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</si>
  <si>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</si>
  <si>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</si>
  <si>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</si>
  <si>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</si>
  <si>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</si>
  <si>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</si>
  <si>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</si>
  <si>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</si>
  <si>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</si>
  <si>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</si>
  <si>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</si>
  <si>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</si>
  <si>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</si>
  <si>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</si>
  <si>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</si>
  <si>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</si>
  <si>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</si>
  <si>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</si>
  <si>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</si>
  <si>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</si>
  <si>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</si>
  <si>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</si>
  <si>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</si>
  <si>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</si>
  <si>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</si>
  <si>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</si>
  <si>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</si>
  <si>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</si>
  <si>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</si>
  <si>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</si>
  <si>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</si>
  <si>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</si>
  <si>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</si>
  <si>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</si>
  <si>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</si>
  <si>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</si>
  <si>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</si>
  <si>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</si>
  <si>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</si>
  <si>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</si>
  <si>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</si>
  <si>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</si>
  <si>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</si>
  <si>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</si>
  <si>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</si>
  <si>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</si>
  <si>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</si>
  <si>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</si>
  <si>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</si>
  <si>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</si>
  <si>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</si>
  <si>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</si>
  <si>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</si>
  <si>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</si>
  <si>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</si>
  <si>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</si>
  <si>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</si>
  <si>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</si>
  <si>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</si>
  <si>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</si>
  <si>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</si>
  <si>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</si>
  <si>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</si>
  <si>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</si>
  <si>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</si>
  <si>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</si>
  <si>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</si>
  <si>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</si>
  <si>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</si>
  <si>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</si>
  <si>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</si>
  <si>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</si>
  <si>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</si>
  <si>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</si>
  <si>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</si>
  <si>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</si>
  <si>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</si>
  <si>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</si>
  <si>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</si>
  <si>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</si>
  <si>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</si>
  <si>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</si>
  <si>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</si>
  <si>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</si>
  <si>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</si>
  <si>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</si>
  <si>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</si>
  <si>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</si>
  <si>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</si>
  <si>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</si>
  <si>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</si>
  <si>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</si>
  <si>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</si>
  <si>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</si>
  <si>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</si>
  <si>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</si>
  <si>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</si>
  <si>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</si>
  <si>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</si>
  <si>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</si>
  <si>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</si>
  <si>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</si>
  <si>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</si>
  <si>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</si>
  <si>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</si>
  <si>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</si>
  <si>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</si>
  <si>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</si>
  <si>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</si>
  <si>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</si>
  <si>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</si>
  <si>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</si>
  <si>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</si>
  <si>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</si>
  <si>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</si>
  <si>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</si>
  <si>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</si>
  <si>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</si>
  <si>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</si>
  <si>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</si>
  <si>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</si>
  <si>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</si>
  <si>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</si>
  <si>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</si>
  <si>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</si>
  <si>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</si>
  <si>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</si>
  <si>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</si>
  <si>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</si>
  <si>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</si>
  <si>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</si>
  <si>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</si>
  <si>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</si>
  <si>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</si>
  <si>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</si>
  <si>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</si>
  <si>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</si>
  <si>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</si>
  <si>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</si>
  <si>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</si>
  <si>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</si>
  <si>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</si>
  <si>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</si>
  <si>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</si>
  <si>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</si>
  <si>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</si>
  <si>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</si>
  <si>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</si>
  <si>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</si>
  <si>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</si>
  <si>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</si>
  <si>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</si>
  <si>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</si>
  <si>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</si>
  <si>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</si>
  <si>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</si>
  <si>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</si>
  <si>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</si>
  <si>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</si>
  <si>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</si>
  <si>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</si>
  <si>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</si>
  <si>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</si>
  <si>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</si>
  <si>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</si>
  <si>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</si>
  <si>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</si>
  <si>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</si>
  <si>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</si>
  <si>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</si>
  <si>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</si>
  <si>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</si>
  <si>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</si>
  <si>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</si>
  <si>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</si>
  <si>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</si>
  <si>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</si>
  <si>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</si>
  <si>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</si>
  <si>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</si>
  <si>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</si>
  <si>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</si>
  <si>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</si>
  <si>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</si>
  <si>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</si>
  <si>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</si>
  <si>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</si>
  <si>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</si>
  <si>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</si>
  <si>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</si>
  <si>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</si>
  <si>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</si>
  <si>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</si>
  <si>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</si>
  <si>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</si>
  <si>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</si>
  <si>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</si>
  <si>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</si>
  <si>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</si>
  <si>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</si>
  <si>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</si>
  <si>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</si>
  <si>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</si>
  <si>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</si>
  <si>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</si>
  <si>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</si>
  <si>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</si>
  <si>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</si>
  <si>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</si>
  <si>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</si>
  <si>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</si>
  <si>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</si>
  <si>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</si>
  <si>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</si>
  <si>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</si>
  <si>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</si>
  <si>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</si>
  <si>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</si>
  <si>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</si>
  <si>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</si>
  <si>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</si>
  <si>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</si>
  <si>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</si>
  <si>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</si>
  <si>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</si>
  <si>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</si>
  <si>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</si>
  <si>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</si>
  <si>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</si>
  <si>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</si>
  <si>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</si>
  <si>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</si>
  <si>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</si>
  <si>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</si>
  <si>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</si>
  <si>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</si>
  <si>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</si>
  <si>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</si>
  <si>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</si>
  <si>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</si>
  <si>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</si>
  <si>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</si>
  <si>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</si>
  <si>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</si>
  <si>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</si>
  <si>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</si>
  <si>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</si>
  <si>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</si>
  <si>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</si>
  <si>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</si>
  <si>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</si>
  <si>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</si>
  <si>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</si>
  <si>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</si>
  <si>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</si>
  <si>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</si>
  <si>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</si>
  <si>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</si>
  <si>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</si>
  <si>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</si>
  <si>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</si>
  <si>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</si>
  <si>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</si>
  <si>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</si>
  <si>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</si>
  <si>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</si>
  <si>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</si>
  <si>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</si>
  <si>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</si>
  <si>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</si>
  <si>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</si>
  <si>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</si>
  <si>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</si>
  <si>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</si>
  <si>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</si>
  <si>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</si>
  <si>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</si>
  <si>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</si>
  <si>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</si>
  <si>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</si>
  <si>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</si>
  <si>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</si>
  <si>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</si>
  <si>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</si>
  <si>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</si>
  <si>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</si>
  <si>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</si>
  <si>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</si>
  <si>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</si>
  <si>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</si>
  <si>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</si>
  <si>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</si>
  <si>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</si>
  <si>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</si>
  <si>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</si>
  <si>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</si>
  <si>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</si>
  <si>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</si>
  <si>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</si>
  <si>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</si>
  <si>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</si>
  <si>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</si>
  <si>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</si>
  <si>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</si>
  <si>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</si>
  <si>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</si>
  <si>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</si>
  <si>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</si>
  <si>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</si>
  <si>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</si>
  <si>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</si>
  <si>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</si>
  <si>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</si>
  <si>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</si>
  <si>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</si>
  <si>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</si>
  <si>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</si>
  <si>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</si>
  <si>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</si>
  <si>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</si>
  <si>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</si>
  <si>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</si>
  <si>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</si>
  <si>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</si>
  <si>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</si>
  <si>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</si>
  <si>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</si>
  <si>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</si>
  <si>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</si>
  <si>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</si>
  <si>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</si>
  <si>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</si>
  <si>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</si>
  <si>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</si>
  <si>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</si>
  <si>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</si>
  <si>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</si>
  <si>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</si>
  <si>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</si>
  <si>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</si>
  <si>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</si>
  <si>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</si>
  <si>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</si>
  <si>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</si>
  <si>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</si>
  <si>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</si>
  <si>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</si>
  <si>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</si>
  <si>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</si>
  <si>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</si>
  <si>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</si>
  <si>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</si>
  <si>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</si>
  <si>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</si>
  <si>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</si>
  <si>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</si>
  <si>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</si>
  <si>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</si>
  <si>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</si>
  <si>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</si>
  <si>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</si>
  <si>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</si>
  <si>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</si>
  <si>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</si>
  <si>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</si>
  <si>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</si>
  <si>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</si>
  <si>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</si>
  <si>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</si>
  <si>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</si>
  <si>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</si>
  <si>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</si>
  <si>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</si>
  <si>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</si>
  <si>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</si>
  <si>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</si>
  <si>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</si>
  <si>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</si>
  <si>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</si>
  <si>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</si>
  <si>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</si>
  <si>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</si>
  <si>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</si>
  <si>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</si>
  <si>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</si>
  <si>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</si>
  <si>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</si>
  <si>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</si>
  <si>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</si>
  <si>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</si>
  <si>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</si>
  <si>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</si>
  <si>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</si>
  <si>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</si>
  <si>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</si>
  <si>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</si>
  <si>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</si>
  <si>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</si>
  <si>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</si>
  <si>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</si>
  <si>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</si>
  <si>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</si>
  <si>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</si>
  <si>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</si>
  <si>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</si>
  <si>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</si>
  <si>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</si>
  <si>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</si>
  <si>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</si>
  <si>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</si>
  <si>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</si>
  <si>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</si>
  <si>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</si>
  <si>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</si>
  <si>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</si>
  <si>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</si>
  <si>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</si>
  <si>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</si>
  <si>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</si>
  <si>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</si>
  <si>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</si>
  <si>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</si>
  <si>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</si>
  <si>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</si>
  <si>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</si>
  <si>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</si>
  <si>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</si>
  <si>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</si>
  <si>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</si>
  <si>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</si>
  <si>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</si>
  <si>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</si>
  <si>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</si>
  <si>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</si>
  <si>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</si>
  <si>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</si>
  <si>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</si>
  <si>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</si>
  <si>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</si>
  <si>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</si>
  <si>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</si>
  <si>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</si>
  <si>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</si>
  <si>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</si>
  <si>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</si>
  <si>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</si>
  <si>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</si>
  <si>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</si>
  <si>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</si>
  <si>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</si>
  <si>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</si>
  <si>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</si>
  <si>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</si>
  <si>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</si>
  <si>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</si>
  <si>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</si>
  <si>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</si>
  <si>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</si>
  <si>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</si>
  <si>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</si>
  <si>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</si>
  <si>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</si>
  <si>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</si>
  <si>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</si>
  <si>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</si>
  <si>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</si>
  <si>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</si>
  <si>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</si>
  <si>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</si>
  <si>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</si>
  <si>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</si>
  <si>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</si>
  <si>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</si>
  <si>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</si>
  <si>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</si>
  <si>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</si>
  <si>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</si>
  <si>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</si>
  <si>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</si>
  <si>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</si>
  <si>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</si>
  <si>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</si>
  <si>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</si>
  <si>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</si>
  <si>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</si>
  <si>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</si>
  <si>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</si>
  <si>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</si>
  <si>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</si>
  <si>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</si>
  <si>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</si>
  <si>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</si>
  <si>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</si>
  <si>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</si>
  <si>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</si>
  <si>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</si>
  <si>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</si>
  <si>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</si>
  <si>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</si>
  <si>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</si>
  <si>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</si>
  <si>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</si>
  <si>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</si>
  <si>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</si>
  <si>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</si>
  <si>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</si>
  <si>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</si>
  <si>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</si>
  <si>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</si>
  <si>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</si>
  <si>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</si>
  <si>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</si>
  <si>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</si>
  <si>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</si>
  <si>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</si>
  <si>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</si>
  <si>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</si>
  <si>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</si>
  <si>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</si>
  <si>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</si>
  <si>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</si>
  <si>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</si>
  <si>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</si>
  <si>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</si>
  <si>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</si>
  <si>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</si>
  <si>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</si>
  <si>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</si>
  <si>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</si>
  <si>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</si>
  <si>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</si>
  <si>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</si>
  <si>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</si>
  <si>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</si>
  <si>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</si>
  <si>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</si>
  <si>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</si>
  <si>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</si>
  <si>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</si>
  <si>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</si>
  <si>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</si>
  <si>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</si>
  <si>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</si>
  <si>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</si>
  <si>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</si>
  <si>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</si>
  <si>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</si>
  <si>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</si>
  <si>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</si>
  <si>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</si>
  <si>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</si>
  <si>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</si>
  <si>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</si>
  <si>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</si>
  <si>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</si>
  <si>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</si>
  <si>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</si>
  <si>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</si>
  <si>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</si>
  <si>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</si>
  <si>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</si>
  <si>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</si>
  <si>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</si>
  <si>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</si>
  <si>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</si>
  <si>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</si>
  <si>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</si>
  <si>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</si>
  <si>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</si>
  <si>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</si>
  <si>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</si>
  <si>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</si>
  <si>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</si>
  <si>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</si>
  <si>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</si>
  <si>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</si>
  <si>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</si>
  <si>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</si>
  <si>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</si>
  <si>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</si>
  <si>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</si>
  <si>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</si>
  <si>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</si>
  <si>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</si>
  <si>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</si>
  <si>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</si>
  <si>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</si>
  <si>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</si>
  <si>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</si>
  <si>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</si>
  <si>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</si>
  <si>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</si>
  <si>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</si>
  <si>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</si>
  <si>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</si>
  <si>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</si>
  <si>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</si>
  <si>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</si>
  <si>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</si>
  <si>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</si>
  <si>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</si>
  <si>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</si>
  <si>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</si>
  <si>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</si>
  <si>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</si>
  <si>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</si>
  <si>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</si>
  <si>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</si>
  <si>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</si>
  <si>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</si>
  <si>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</si>
  <si>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</si>
  <si>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</si>
  <si>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</si>
  <si>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</si>
  <si>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</si>
  <si>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</si>
  <si>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</si>
  <si>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</si>
  <si>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</si>
  <si>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</si>
  <si>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</si>
  <si>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</si>
  <si>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</si>
  <si>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</si>
  <si>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</si>
  <si>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</si>
  <si>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</si>
  <si>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</si>
  <si>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</si>
  <si>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</si>
  <si>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</si>
  <si>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</si>
  <si>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</si>
  <si>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</si>
  <si>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</si>
  <si>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</si>
  <si>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</si>
  <si>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</si>
  <si>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</si>
  <si>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</si>
  <si>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</si>
  <si>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</si>
  <si>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</si>
  <si>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</si>
  <si>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</si>
  <si>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</si>
  <si>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</si>
  <si>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</si>
  <si>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</si>
  <si>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</si>
  <si>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</si>
  <si>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</si>
  <si>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</si>
  <si>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</si>
  <si>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</si>
  <si>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</si>
  <si>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</si>
  <si>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</si>
  <si>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</si>
  <si>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</si>
  <si>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</si>
  <si>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</si>
  <si>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</si>
  <si>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</si>
  <si>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</si>
  <si>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</si>
  <si>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</si>
  <si>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</si>
  <si>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</si>
  <si>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</si>
  <si>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</si>
  <si>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</si>
  <si>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</si>
  <si>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</si>
  <si>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</si>
  <si>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</si>
  <si>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</si>
  <si>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</si>
  <si>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</si>
  <si>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</si>
  <si>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</si>
  <si>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</si>
  <si>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</si>
  <si>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</si>
  <si>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</si>
  <si>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</si>
  <si>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</si>
  <si>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</si>
  <si>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</si>
  <si>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</si>
  <si>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</si>
  <si>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</si>
  <si>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</si>
  <si>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</si>
  <si>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</si>
  <si>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</si>
  <si>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</si>
  <si>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</si>
  <si>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</si>
  <si>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</si>
  <si>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</si>
  <si>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</si>
  <si>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</si>
  <si>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</si>
  <si>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</si>
  <si>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</si>
  <si>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</si>
  <si>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</si>
  <si>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</si>
  <si>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</si>
  <si>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</si>
  <si>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</si>
  <si>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</si>
  <si>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</si>
  <si>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</si>
  <si>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</si>
  <si>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</si>
  <si>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</si>
  <si>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</si>
  <si>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</si>
  <si>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</si>
  <si>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</si>
  <si>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</si>
  <si>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</si>
  <si>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</si>
  <si>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</si>
  <si>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</si>
  <si>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</si>
  <si>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</si>
  <si>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</si>
  <si>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</si>
  <si>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</si>
  <si>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</si>
  <si>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</si>
  <si>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</si>
  <si>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</si>
  <si>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</si>
  <si>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</si>
  <si>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</si>
  <si>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</si>
  <si>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</si>
  <si>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</si>
  <si>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</si>
  <si>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</si>
  <si>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</si>
  <si>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</si>
  <si>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</si>
  <si>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</si>
  <si>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</si>
  <si>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</si>
  <si>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</si>
  <si>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</si>
  <si>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</si>
  <si>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</si>
  <si>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</si>
  <si>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</si>
  <si>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</si>
  <si>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</si>
  <si>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</si>
  <si>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</si>
  <si>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</si>
  <si>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</si>
  <si>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</si>
  <si>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</si>
  <si>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</si>
  <si>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</si>
  <si>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</si>
  <si>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</si>
  <si>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</si>
  <si>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</si>
  <si>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</si>
  <si>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</si>
  <si>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</si>
  <si>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</si>
  <si>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</si>
  <si>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</si>
  <si>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</si>
  <si>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</si>
  <si>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</si>
  <si>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</si>
  <si>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</si>
  <si>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</si>
  <si>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</si>
  <si>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</si>
  <si>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</si>
  <si>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</si>
  <si>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</si>
  <si>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</si>
  <si>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</si>
  <si>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</si>
  <si>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</si>
  <si>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</si>
  <si>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</si>
  <si>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</si>
  <si>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</si>
  <si>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</si>
  <si>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</si>
  <si>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</si>
  <si>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</si>
  <si>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</si>
  <si>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</si>
  <si>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</si>
  <si>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</si>
  <si>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</si>
  <si>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</si>
  <si>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</si>
  <si>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</si>
  <si>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</si>
  <si>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</si>
  <si>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</si>
  <si>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</si>
  <si>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</si>
  <si>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</si>
  <si>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</si>
  <si>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</si>
  <si>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</si>
  <si>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</si>
  <si>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</si>
  <si>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</si>
  <si>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</si>
  <si>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</si>
  <si>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</si>
  <si>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</si>
  <si>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</si>
  <si>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</si>
  <si>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</si>
  <si>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</si>
  <si>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</si>
  <si>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</si>
  <si>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</si>
  <si>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</si>
  <si>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</si>
  <si>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</si>
  <si>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</si>
  <si>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</si>
  <si>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</si>
  <si>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</si>
  <si>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</si>
  <si>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</si>
  <si>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</si>
  <si>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</si>
  <si>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</si>
  <si>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</si>
  <si>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</si>
  <si>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</si>
  <si>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</si>
  <si>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</si>
  <si>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</si>
  <si>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</si>
  <si>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</si>
  <si>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</si>
  <si>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</si>
  <si>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</si>
  <si>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</si>
  <si>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</si>
  <si>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</si>
  <si>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</si>
  <si>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</si>
  <si>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</si>
  <si>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</si>
  <si>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</si>
  <si>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</si>
  <si>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</si>
  <si>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</si>
  <si>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</si>
  <si>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</si>
  <si>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</si>
  <si>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</si>
  <si>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</si>
  <si>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</si>
  <si>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</si>
  <si>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</si>
  <si>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</si>
  <si>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</si>
  <si>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</si>
  <si>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</si>
  <si>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</si>
  <si>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</si>
  <si>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</si>
  <si>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</si>
  <si>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</si>
  <si>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</si>
  <si>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</si>
  <si>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</si>
  <si>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</si>
  <si>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</si>
  <si>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</si>
  <si>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</si>
  <si>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</si>
  <si>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</si>
  <si>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</si>
  <si>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</si>
  <si>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</si>
  <si>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</si>
  <si>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</si>
  <si>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</si>
  <si>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</si>
  <si>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</si>
  <si>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</si>
  <si>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</si>
  <si>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</si>
  <si>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</si>
  <si>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</si>
  <si>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</si>
  <si>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</si>
  <si>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</si>
  <si>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</si>
  <si>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</si>
  <si>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</si>
  <si>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</si>
  <si>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</si>
  <si>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</si>
  <si>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</si>
  <si>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</si>
  <si>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</si>
  <si>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</si>
  <si>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</si>
  <si>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</si>
  <si>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</si>
  <si>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</si>
  <si>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</si>
  <si>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</si>
  <si>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</si>
  <si>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</si>
  <si>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</si>
  <si>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</si>
  <si>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</si>
  <si>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</si>
  <si>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</si>
  <si>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</si>
  <si>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</si>
  <si>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</si>
  <si>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</si>
  <si>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</si>
  <si>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</si>
  <si>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</si>
  <si>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</si>
  <si>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</si>
  <si>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</si>
  <si>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</si>
  <si>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</si>
  <si>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</si>
  <si>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</si>
  <si>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</si>
  <si>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</si>
  <si>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</si>
  <si>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</si>
  <si>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</si>
  <si>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</si>
  <si>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</si>
  <si>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</si>
  <si>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</si>
  <si>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</si>
  <si>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</si>
  <si>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</si>
  <si>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</si>
  <si>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</si>
  <si>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</si>
  <si>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</si>
  <si>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</si>
  <si>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</si>
  <si>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</si>
  <si>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</si>
  <si>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</si>
  <si>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</si>
  <si>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</si>
  <si>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</si>
  <si>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</si>
  <si>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</si>
  <si>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</si>
  <si>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</si>
  <si>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</si>
  <si>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</si>
  <si>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</si>
  <si>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</si>
  <si>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</si>
  <si>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</si>
  <si>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</si>
  <si>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</si>
  <si>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</si>
  <si>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</si>
  <si>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</si>
  <si>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</si>
  <si>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</si>
  <si>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</si>
  <si>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</si>
  <si>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</si>
  <si>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</si>
  <si>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</si>
  <si>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</si>
  <si>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</si>
  <si>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</si>
  <si>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</si>
  <si>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</si>
  <si>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</si>
  <si>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</si>
  <si>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</si>
  <si>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</si>
  <si>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</si>
  <si>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</si>
  <si>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</si>
  <si>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</si>
  <si>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</si>
  <si>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</si>
  <si>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</si>
  <si>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</si>
  <si>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</si>
  <si>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</si>
  <si>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</si>
  <si>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</si>
  <si>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</si>
  <si>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</si>
  <si>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</si>
  <si>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</si>
  <si>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</si>
  <si>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</si>
  <si>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</si>
  <si>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</si>
  <si>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</si>
  <si>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</si>
  <si>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</si>
  <si>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</si>
  <si>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</si>
  <si>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</si>
  <si>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</si>
  <si>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</si>
  <si>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</si>
  <si>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</si>
  <si>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</si>
  <si>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</si>
  <si>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</si>
  <si>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</si>
  <si>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</si>
  <si>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</si>
  <si>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</si>
  <si>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</si>
  <si>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</si>
  <si>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</si>
  <si>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</si>
  <si>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</si>
  <si>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</si>
  <si>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</si>
  <si>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</si>
  <si>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</si>
  <si>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</si>
  <si>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</si>
  <si>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</si>
  <si>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</si>
  <si>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</si>
  <si>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</si>
  <si>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</si>
  <si>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</si>
  <si>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</si>
  <si>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</si>
  <si>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</si>
  <si>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</si>
  <si>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</si>
  <si>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</si>
  <si>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</si>
  <si>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</si>
  <si>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</si>
  <si>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</si>
  <si>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</si>
  <si>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</si>
  <si>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</si>
  <si>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</si>
  <si>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</si>
  <si>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</si>
  <si>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</si>
  <si>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</si>
  <si>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</si>
  <si>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</si>
  <si>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</si>
  <si>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</si>
  <si>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</si>
  <si>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</si>
  <si>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</si>
  <si>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</si>
  <si>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</si>
  <si>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</si>
  <si>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</si>
  <si>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</si>
  <si>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</si>
  <si>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</si>
  <si>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</si>
  <si>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</si>
  <si>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</si>
  <si>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</si>
  <si>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</si>
  <si>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</si>
  <si>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</si>
  <si>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</si>
  <si>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</si>
  <si>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</si>
  <si>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</si>
  <si>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</si>
  <si>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</si>
  <si>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</si>
  <si>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</si>
  <si>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</si>
  <si>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</si>
  <si>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</si>
  <si>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</si>
  <si>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</si>
  <si>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</si>
  <si>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</si>
  <si>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</si>
  <si>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</si>
  <si>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</si>
  <si>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</si>
  <si>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</si>
  <si>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</si>
  <si>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</si>
  <si>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</si>
  <si>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</si>
  <si>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</si>
  <si>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</si>
  <si>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</si>
  <si>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</si>
  <si>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</si>
  <si>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</si>
  <si>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</si>
  <si>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</si>
  <si>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</si>
  <si>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</si>
  <si>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</si>
  <si>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</si>
  <si>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</si>
  <si>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</si>
  <si>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</si>
  <si>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</si>
  <si>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</si>
  <si>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</si>
  <si>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</si>
  <si>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</si>
  <si>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</si>
  <si>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</si>
  <si>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</si>
  <si>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</si>
  <si>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</si>
  <si>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</si>
  <si>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</si>
  <si>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</si>
  <si>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</si>
  <si>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</si>
  <si>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</si>
  <si>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</si>
  <si>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</si>
  <si>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</si>
  <si>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</si>
  <si>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</si>
  <si>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</si>
  <si>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</si>
  <si>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</si>
  <si>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</si>
  <si>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</si>
  <si>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</si>
  <si>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</si>
  <si>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</si>
  <si>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</si>
  <si>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</si>
  <si>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</si>
  <si>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</si>
  <si>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</si>
  <si>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</si>
  <si>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</si>
  <si>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</si>
  <si>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</si>
  <si>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</si>
  <si>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</si>
  <si>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</si>
  <si>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</si>
  <si>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</si>
  <si>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</si>
  <si>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</si>
  <si>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</si>
  <si>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</si>
  <si>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</si>
  <si>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</si>
  <si>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</si>
  <si>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</si>
  <si>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</si>
  <si>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</si>
  <si>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</si>
  <si>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</si>
  <si>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</si>
  <si>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</si>
  <si>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</si>
  <si>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</si>
  <si>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</si>
  <si>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</si>
  <si>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</si>
  <si>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</si>
  <si>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</si>
  <si>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</si>
  <si>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</si>
  <si>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</si>
  <si>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</si>
  <si>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</si>
  <si>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</si>
  <si>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</si>
  <si>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</si>
  <si>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</si>
  <si>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</si>
  <si>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</si>
  <si>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</si>
  <si>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</si>
  <si>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</si>
  <si>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</si>
  <si>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</si>
  <si>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</si>
  <si>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</si>
  <si>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</si>
  <si>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</si>
  <si>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</si>
  <si>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</si>
  <si>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</si>
  <si>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</si>
  <si>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</si>
  <si>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</si>
  <si>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</si>
  <si>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</si>
  <si>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</si>
  <si>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</si>
  <si>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</si>
  <si>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</si>
  <si>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</si>
  <si>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</si>
  <si>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</si>
  <si>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</si>
  <si>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</si>
  <si>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</si>
  <si>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</si>
  <si>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</si>
  <si>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</si>
  <si>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</si>
  <si>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</si>
  <si>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</si>
  <si>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</si>
  <si>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</si>
  <si>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</si>
  <si>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</si>
  <si>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</si>
  <si>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</si>
  <si>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</si>
  <si>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</si>
  <si>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</si>
  <si>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</si>
  <si>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</si>
  <si>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</si>
  <si>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</si>
  <si>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</si>
  <si>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</si>
  <si>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</si>
  <si>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</si>
  <si>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</si>
  <si>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</si>
  <si>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</si>
  <si>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</si>
  <si>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</si>
  <si>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</si>
  <si>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</si>
  <si>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</si>
  <si>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</si>
  <si>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</si>
  <si>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</si>
  <si>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</si>
  <si>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</si>
  <si>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</si>
  <si>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</si>
  <si>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</si>
  <si>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</si>
  <si>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</si>
  <si>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</si>
  <si>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</si>
  <si>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</si>
  <si>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</si>
  <si>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</si>
  <si>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</si>
  <si>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</si>
  <si>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</si>
  <si>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</si>
  <si>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</si>
  <si>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</si>
  <si>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</si>
  <si>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</si>
  <si>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</si>
  <si>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</si>
  <si>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</si>
  <si>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</si>
  <si>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</si>
  <si>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</si>
  <si>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</si>
  <si>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</si>
  <si>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</si>
  <si>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</si>
  <si>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</si>
  <si>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</si>
  <si>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</si>
  <si>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</si>
  <si>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</si>
  <si>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</si>
  <si>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</si>
  <si>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</si>
  <si>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</si>
  <si>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</si>
  <si>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</si>
  <si>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</si>
  <si>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</si>
  <si>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</si>
  <si>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</si>
  <si>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</si>
  <si>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</si>
  <si>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</si>
  <si>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</si>
  <si>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</si>
  <si>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</si>
  <si>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</si>
  <si>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</si>
  <si>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</si>
  <si>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</si>
  <si>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</si>
  <si>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</si>
  <si>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</si>
  <si>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</si>
  <si>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</si>
  <si>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</si>
  <si>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</si>
  <si>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</si>
  <si>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</si>
  <si>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</si>
  <si>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</si>
  <si>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</si>
  <si>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</si>
  <si>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</si>
  <si>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</si>
  <si>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</si>
  <si>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</si>
  <si>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</si>
  <si>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</si>
  <si>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</si>
  <si>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</si>
  <si>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</si>
  <si>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</si>
  <si>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</si>
  <si>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</si>
  <si>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</si>
  <si>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</si>
  <si>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</si>
  <si>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</si>
  <si>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</si>
  <si>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</si>
  <si>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</si>
  <si>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</si>
  <si>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</si>
  <si>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</si>
  <si>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</si>
  <si>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</si>
  <si>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</si>
  <si>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</si>
  <si>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</si>
  <si>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</si>
  <si>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</si>
  <si>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</si>
  <si>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</si>
  <si>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</si>
  <si>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</si>
  <si>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</si>
  <si>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</si>
  <si>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</si>
  <si>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</si>
  <si>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</si>
  <si>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</si>
  <si>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</si>
  <si>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</si>
  <si>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</si>
  <si>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</si>
  <si>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</si>
  <si>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</si>
  <si>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</si>
  <si>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</si>
  <si>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</si>
  <si>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</si>
  <si>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</si>
  <si>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</si>
  <si>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</si>
  <si>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</si>
  <si>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</si>
  <si>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</si>
  <si>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</si>
  <si>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</si>
  <si>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</si>
  <si>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</si>
  <si>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</si>
  <si>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</si>
  <si>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</si>
  <si>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</si>
  <si>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</si>
  <si>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</si>
  <si>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</si>
  <si>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</si>
  <si>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</si>
  <si>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</si>
  <si>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</si>
  <si>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</si>
  <si>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</si>
  <si>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</si>
  <si>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</si>
  <si>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</si>
  <si>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</si>
  <si>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</si>
  <si>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</si>
  <si>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</si>
  <si>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</si>
  <si>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</si>
  <si>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</si>
  <si>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</si>
  <si>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</si>
  <si>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</si>
  <si>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</si>
  <si>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</si>
  <si>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</si>
  <si>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</si>
  <si>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</si>
  <si>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</si>
  <si>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</si>
  <si>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</si>
  <si>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</si>
  <si>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</si>
  <si>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</si>
  <si>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</si>
  <si>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</si>
  <si>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</si>
  <si>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</si>
  <si>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</si>
  <si>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</si>
  <si>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</si>
  <si>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</si>
  <si>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</si>
  <si>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</si>
  <si>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</si>
  <si>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</si>
  <si>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</si>
  <si>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</si>
  <si>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</si>
  <si>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</si>
  <si>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</si>
  <si>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</si>
  <si>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</si>
  <si>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</si>
  <si>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</si>
  <si>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</si>
  <si>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</si>
  <si>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</si>
  <si>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</si>
  <si>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</si>
  <si>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</si>
  <si>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</si>
  <si>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</si>
  <si>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</si>
  <si>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</si>
  <si>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</si>
  <si>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</si>
  <si>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</si>
  <si>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</si>
  <si>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</si>
  <si>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</si>
  <si>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</si>
  <si>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</si>
  <si>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</si>
  <si>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</si>
  <si>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</si>
  <si>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</si>
  <si>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</si>
  <si>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</si>
  <si>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</si>
  <si>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</si>
  <si>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</si>
  <si>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</si>
  <si>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</si>
  <si>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</si>
  <si>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</si>
  <si>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</si>
  <si>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</si>
  <si>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</si>
  <si>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</si>
  <si>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</si>
  <si>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</si>
  <si>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</si>
  <si>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</si>
  <si>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</si>
  <si>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</si>
  <si>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</si>
  <si>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</si>
  <si>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</si>
  <si>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</si>
  <si>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</si>
  <si>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</si>
  <si>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</si>
  <si>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</si>
  <si>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</si>
  <si>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</si>
  <si>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</si>
  <si>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</si>
  <si>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</si>
  <si>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</si>
  <si>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</si>
  <si>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</si>
  <si>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</si>
  <si>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</si>
  <si>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</si>
  <si>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</si>
  <si>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</si>
  <si>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</si>
  <si>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</si>
  <si>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</si>
  <si>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</si>
  <si>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</si>
  <si>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</si>
  <si>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</si>
  <si>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</si>
  <si>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</si>
  <si>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</si>
  <si>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</si>
  <si>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</si>
  <si>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</si>
  <si>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</si>
  <si>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</si>
  <si>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</si>
  <si>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</si>
  <si>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</si>
  <si>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</si>
  <si>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</si>
  <si>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</si>
  <si>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</si>
  <si>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</si>
  <si>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</si>
  <si>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</si>
  <si>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</si>
  <si>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</si>
  <si>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</si>
  <si>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</si>
  <si>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</si>
  <si>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</si>
  <si>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</si>
  <si>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</si>
  <si>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</si>
  <si>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</si>
  <si>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</si>
  <si>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</si>
  <si>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</si>
  <si>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</si>
  <si>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</si>
  <si>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</si>
  <si>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</si>
  <si>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</si>
  <si>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</si>
  <si>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</si>
  <si>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</si>
  <si>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</si>
  <si>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</si>
  <si>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</si>
  <si>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</si>
  <si>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</si>
  <si>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</si>
  <si>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</si>
  <si>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</si>
  <si>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</si>
  <si>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</si>
  <si>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</si>
  <si>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</si>
  <si>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</si>
  <si>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</si>
  <si>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</si>
  <si>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</si>
  <si>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</si>
  <si>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</si>
  <si>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</si>
  <si>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</si>
  <si>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</si>
  <si>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</si>
  <si>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</si>
  <si>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</si>
  <si>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</si>
  <si>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</si>
  <si>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</si>
  <si>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</si>
  <si>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</si>
  <si>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</si>
  <si>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</si>
  <si>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</si>
  <si>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</si>
  <si>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</si>
  <si>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</si>
  <si>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</si>
  <si>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</si>
  <si>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</si>
  <si>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</si>
  <si>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</si>
  <si>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</si>
  <si>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</si>
  <si>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</si>
  <si>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</si>
  <si>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</si>
  <si>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</si>
  <si>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</si>
  <si>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</si>
  <si>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</si>
  <si>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</si>
  <si>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</si>
  <si>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</si>
  <si>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</si>
  <si>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</si>
  <si>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</si>
  <si>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</si>
  <si>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</si>
  <si>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</si>
  <si>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</si>
  <si>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</si>
  <si>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</si>
  <si>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</si>
  <si>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</si>
  <si>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</si>
  <si>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</si>
  <si>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</si>
  <si>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</si>
  <si>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</si>
  <si>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</si>
  <si>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</si>
  <si>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</si>
  <si>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</si>
  <si>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</si>
  <si>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</si>
  <si>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</si>
  <si>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</si>
  <si>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</si>
  <si>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</si>
  <si>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</si>
  <si>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</si>
  <si>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</si>
  <si>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</si>
  <si>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</si>
  <si>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</si>
  <si>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</si>
  <si>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</si>
  <si>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</si>
  <si>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</si>
  <si>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</si>
  <si>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</si>
  <si>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</si>
  <si>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</si>
  <si>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</si>
  <si>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</si>
  <si>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</si>
  <si>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</si>
  <si>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</si>
  <si>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</si>
  <si>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</si>
  <si>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</si>
  <si>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</si>
  <si>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</si>
  <si>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</si>
  <si>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</si>
  <si>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</si>
  <si>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</si>
  <si>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</si>
  <si>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</si>
  <si>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</si>
  <si>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</si>
  <si>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</si>
  <si>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</si>
  <si>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</si>
  <si>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</si>
  <si>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</si>
  <si>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</si>
  <si>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</si>
  <si>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</si>
  <si>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</si>
  <si>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</si>
  <si>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</si>
  <si>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</si>
  <si>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</si>
  <si>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</si>
  <si>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</si>
  <si>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</si>
  <si>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</si>
  <si>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</si>
  <si>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</si>
  <si>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</si>
  <si>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</si>
  <si>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</si>
  <si>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</si>
  <si>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</si>
  <si>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</si>
  <si>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</si>
  <si>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</si>
  <si>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</si>
  <si>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</si>
  <si>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</si>
  <si>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</si>
  <si>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</si>
  <si>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</si>
  <si>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</si>
  <si>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</si>
  <si>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</si>
  <si>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</si>
  <si>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</si>
  <si>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</si>
  <si>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</si>
  <si>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</si>
  <si>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</si>
  <si>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</si>
  <si>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</si>
  <si>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</si>
  <si>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</si>
  <si>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</si>
  <si>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</si>
  <si>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</si>
  <si>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</si>
  <si>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</si>
  <si>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</si>
  <si>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</si>
  <si>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</si>
  <si>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</si>
  <si>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</si>
  <si>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</si>
  <si>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</si>
  <si>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</si>
  <si>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</si>
  <si>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</si>
  <si>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</si>
  <si>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</si>
  <si>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</si>
  <si>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</si>
  <si>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</si>
  <si>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</si>
  <si>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</si>
  <si>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</si>
  <si>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</si>
  <si>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</si>
  <si>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</si>
  <si>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</si>
  <si>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</si>
  <si>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</si>
  <si>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</si>
  <si>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</si>
  <si>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</si>
  <si>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</si>
  <si>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</si>
  <si>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</si>
  <si>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</si>
  <si>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</si>
  <si>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</si>
  <si>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</si>
  <si>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</si>
  <si>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</si>
  <si>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</si>
  <si>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</si>
  <si>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</si>
  <si>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</si>
  <si>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</si>
  <si>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</si>
  <si>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</si>
  <si>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</si>
  <si>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</si>
  <si>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</si>
  <si>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</si>
  <si>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</si>
  <si>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</si>
  <si>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</si>
  <si>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</si>
  <si>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</si>
  <si>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</si>
  <si>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</si>
  <si>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</si>
  <si>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</si>
  <si>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</si>
  <si>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</si>
  <si>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</si>
  <si>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</si>
  <si>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</si>
  <si>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</si>
  <si>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</si>
  <si>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</si>
  <si>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</si>
  <si>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</si>
  <si>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</si>
  <si>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</si>
  <si>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</si>
  <si>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</si>
  <si>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</si>
  <si>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</si>
  <si>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</si>
  <si>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</si>
  <si>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</si>
  <si>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</si>
  <si>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</si>
  <si>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</si>
  <si>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</si>
  <si>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</si>
  <si>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</si>
  <si>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</si>
  <si>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</si>
  <si>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</si>
  <si>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</si>
  <si>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</si>
  <si>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</si>
  <si>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</si>
  <si>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</si>
  <si>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</si>
  <si>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</si>
  <si>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</si>
  <si>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</si>
  <si>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</si>
  <si>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</si>
  <si>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</si>
  <si>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</si>
  <si>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</si>
  <si>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</si>
  <si>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</si>
  <si>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</si>
  <si>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</si>
  <si>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</si>
  <si>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</si>
  <si>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</si>
  <si>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</si>
  <si>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</si>
  <si>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</si>
  <si>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</si>
  <si>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</si>
  <si>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</si>
  <si>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</si>
  <si>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</si>
  <si>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</si>
  <si>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</si>
  <si>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</si>
  <si>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</si>
  <si>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</si>
  <si>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</si>
  <si>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</si>
  <si>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</si>
  <si>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</si>
  <si>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</si>
  <si>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</si>
  <si>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</si>
  <si>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</si>
  <si>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</si>
  <si>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</si>
  <si>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</si>
  <si>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</si>
  <si>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</si>
  <si>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</si>
  <si>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</si>
  <si>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</si>
  <si>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</si>
  <si>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</si>
  <si>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</si>
  <si>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</si>
  <si>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</si>
  <si>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</si>
  <si>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</si>
  <si>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</si>
  <si>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</si>
  <si>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</si>
  <si>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</si>
  <si>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</si>
  <si>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</si>
  <si>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</si>
  <si>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</si>
  <si>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</si>
  <si>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</si>
  <si>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</si>
  <si>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</si>
  <si>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</si>
  <si>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</si>
  <si>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</si>
  <si>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</si>
  <si>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</si>
  <si>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</si>
  <si>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</si>
  <si>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</si>
  <si>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</si>
  <si>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</si>
  <si>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</si>
  <si>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</si>
  <si>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</si>
  <si>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</si>
  <si>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</si>
  <si>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</si>
  <si>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</si>
  <si>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</si>
  <si>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</si>
  <si>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</si>
  <si>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</si>
  <si>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</si>
  <si>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</si>
  <si>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</si>
  <si>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</si>
  <si>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</si>
  <si>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</si>
  <si>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</si>
  <si>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</si>
  <si>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</si>
  <si>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</si>
  <si>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</si>
  <si>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</si>
  <si>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</si>
  <si>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</si>
  <si>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</si>
  <si>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</si>
  <si>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</si>
  <si>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</si>
  <si>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</si>
  <si>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</si>
  <si>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</si>
  <si>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</si>
  <si>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</si>
  <si>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</si>
  <si>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</si>
  <si>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</si>
  <si>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</si>
  <si>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</si>
  <si>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</si>
  <si>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</si>
  <si>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</si>
  <si>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</si>
  <si>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</si>
  <si>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</si>
  <si>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</si>
  <si>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</si>
  <si>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</si>
  <si>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</si>
  <si>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</si>
  <si>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</si>
  <si>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</si>
  <si>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</si>
  <si>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</si>
  <si>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</si>
  <si>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</si>
  <si>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</si>
  <si>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</si>
  <si>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</si>
  <si>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</si>
  <si>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</si>
  <si>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</si>
  <si>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</si>
  <si>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</si>
  <si>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</si>
  <si>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</si>
  <si>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</si>
  <si>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</si>
  <si>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</si>
  <si>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</si>
  <si>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</si>
  <si>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</si>
  <si>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</si>
  <si>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</si>
  <si>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</si>
  <si>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</si>
  <si>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</si>
  <si>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</si>
  <si>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</si>
  <si>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</si>
  <si>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</si>
  <si>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</si>
  <si>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</si>
  <si>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</si>
  <si>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</si>
  <si>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</si>
  <si>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</si>
  <si>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</si>
  <si>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</si>
  <si>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</si>
  <si>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</si>
  <si>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</si>
  <si>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</si>
  <si>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</si>
  <si>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</si>
  <si>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</si>
  <si>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</si>
  <si>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</si>
  <si>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</si>
  <si>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</si>
  <si>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</si>
  <si>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</si>
  <si>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</si>
  <si>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</si>
  <si>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</si>
  <si>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</si>
  <si>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</si>
  <si>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</si>
  <si>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</si>
  <si>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</si>
  <si>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</si>
  <si>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</si>
  <si>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</si>
  <si>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</si>
  <si>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</si>
  <si>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</si>
  <si>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</si>
  <si>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</si>
  <si>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</si>
  <si>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</si>
  <si>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</si>
  <si>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</si>
  <si>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</si>
  <si>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</si>
  <si>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</si>
  <si>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</si>
  <si>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</si>
  <si>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</si>
  <si>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</si>
  <si>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</si>
  <si>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</si>
  <si>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</si>
  <si>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</si>
  <si>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</si>
  <si>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</si>
  <si>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</si>
  <si>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</si>
  <si>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</si>
  <si>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</si>
  <si>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</si>
  <si>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</si>
  <si>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</si>
  <si>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</si>
  <si>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</si>
  <si>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</si>
  <si>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</si>
  <si>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</si>
  <si>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</si>
  <si>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</si>
  <si>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</si>
  <si>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</si>
  <si>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</si>
  <si>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</si>
  <si>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</si>
  <si>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</si>
  <si>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</si>
  <si>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</si>
  <si>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</si>
  <si>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</si>
  <si>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</si>
  <si>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</si>
  <si>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</si>
  <si>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</si>
  <si>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</si>
  <si>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</si>
  <si>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</si>
  <si>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</si>
  <si>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</si>
  <si>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</si>
  <si>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</si>
  <si>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</si>
  <si>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</si>
  <si>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</si>
  <si>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</si>
  <si>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</si>
  <si>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</si>
  <si>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</si>
  <si>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</si>
  <si>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</si>
  <si>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</si>
  <si>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</si>
  <si>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</si>
  <si>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</si>
  <si>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</si>
  <si>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</si>
  <si>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</si>
  <si>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</si>
  <si>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</si>
  <si>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</si>
  <si>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</si>
  <si>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</si>
  <si>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</si>
  <si>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</si>
  <si>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</si>
  <si>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</si>
  <si>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</si>
  <si>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</si>
  <si>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</si>
  <si>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</si>
  <si>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</si>
  <si>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</si>
  <si>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</si>
  <si>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</si>
  <si>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</si>
  <si>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</si>
  <si>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</si>
  <si>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</si>
  <si>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</si>
  <si>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</si>
  <si>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</si>
  <si>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</si>
  <si>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</si>
  <si>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</si>
  <si>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</si>
  <si>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</si>
  <si>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</si>
  <si>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</si>
  <si>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</si>
  <si>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</si>
  <si>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</si>
  <si>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</si>
  <si>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</si>
  <si>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</si>
  <si>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</si>
  <si>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</si>
  <si>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</si>
  <si>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</si>
  <si>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</si>
  <si>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</si>
  <si>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</si>
  <si>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</si>
  <si>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</si>
  <si>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</si>
  <si>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</si>
  <si>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</si>
  <si>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</si>
  <si>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</si>
  <si>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</si>
  <si>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</si>
  <si>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</si>
  <si>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</si>
  <si>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</si>
  <si>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</si>
  <si>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</si>
  <si>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</si>
  <si>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</si>
  <si>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</si>
  <si>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</si>
  <si>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</si>
  <si>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</si>
  <si>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</si>
  <si>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</si>
  <si>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</si>
  <si>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</si>
  <si>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</si>
  <si>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</si>
  <si>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</si>
  <si>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</si>
  <si>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</si>
  <si>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</si>
  <si>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</si>
  <si>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</si>
  <si>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</si>
  <si>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</si>
  <si>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</si>
  <si>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</si>
  <si>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</si>
  <si>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</si>
  <si>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</si>
  <si>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</si>
  <si>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</si>
  <si>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</si>
  <si>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</si>
  <si>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</si>
  <si>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</si>
  <si>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</si>
  <si>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</si>
  <si>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</si>
  <si>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</si>
  <si>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</si>
  <si>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</si>
  <si>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</si>
  <si>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</si>
  <si>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</si>
  <si>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</si>
  <si>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</si>
  <si>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</si>
  <si>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</si>
  <si>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</si>
  <si>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</si>
  <si>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</si>
  <si>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</si>
  <si>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</si>
  <si>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</si>
  <si>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</si>
  <si>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</si>
  <si>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</si>
  <si>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</si>
  <si>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</si>
  <si>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</si>
  <si>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</si>
  <si>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</si>
  <si>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</si>
  <si>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</si>
  <si>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</si>
  <si>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</si>
  <si>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</si>
  <si>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</si>
  <si>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</si>
  <si>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</si>
  <si>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</si>
  <si>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</si>
  <si>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</si>
  <si>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</si>
  <si>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</si>
  <si>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</si>
  <si>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</si>
  <si>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</si>
  <si>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</si>
  <si>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</si>
  <si>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</si>
  <si>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</si>
  <si>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</si>
  <si>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</si>
  <si>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</si>
  <si>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</si>
  <si>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</si>
  <si>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</si>
  <si>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</si>
  <si>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</si>
  <si>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</si>
  <si>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</si>
  <si>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</si>
  <si>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</si>
  <si>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</si>
  <si>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</si>
  <si>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</si>
  <si>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</si>
  <si>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</si>
  <si>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</si>
  <si>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</si>
  <si>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</si>
  <si>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</si>
  <si>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</si>
  <si>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</si>
  <si>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</si>
  <si>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</si>
  <si>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</si>
  <si>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</si>
  <si>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</si>
  <si>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</si>
  <si>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</si>
  <si>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</si>
  <si>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</si>
  <si>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</si>
  <si>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</si>
  <si>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</si>
  <si>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</si>
  <si>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</si>
  <si>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</si>
  <si>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</si>
  <si>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</si>
  <si>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</si>
  <si>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</si>
  <si>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</si>
  <si>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</si>
  <si>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</si>
  <si>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</si>
  <si>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</si>
  <si>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</si>
  <si>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</si>
  <si>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</si>
  <si>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</si>
  <si>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</si>
  <si>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</si>
  <si>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</si>
  <si>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</si>
  <si>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</si>
  <si>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</si>
  <si>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</si>
  <si>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</si>
  <si>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</si>
  <si>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</si>
  <si>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</si>
  <si>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</si>
  <si>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</si>
  <si>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</si>
  <si>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</si>
  <si>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</si>
  <si>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</si>
  <si>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</si>
  <si>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</si>
  <si>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</si>
  <si>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</si>
  <si>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</si>
  <si>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</si>
  <si>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</si>
  <si>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</si>
  <si>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</si>
  <si>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</si>
  <si>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</si>
  <si>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</si>
  <si>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</si>
  <si>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</si>
  <si>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</si>
  <si>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</si>
  <si>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</si>
  <si>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</si>
  <si>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</si>
  <si>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</si>
  <si>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</si>
  <si>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</si>
  <si>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</si>
  <si>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</si>
  <si>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</si>
  <si>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</si>
  <si>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</si>
  <si>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</si>
  <si>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</si>
  <si>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</si>
  <si>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</si>
  <si>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</si>
  <si>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</si>
  <si>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</si>
  <si>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</si>
  <si>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</si>
  <si>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</si>
  <si>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</si>
  <si>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</si>
  <si>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</si>
  <si>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</si>
  <si>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</si>
  <si>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</si>
  <si>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</si>
  <si>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</si>
  <si>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</si>
  <si>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</si>
  <si>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</si>
  <si>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</si>
  <si>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</si>
  <si>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</si>
  <si>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</si>
  <si>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</si>
  <si>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</si>
  <si>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</si>
  <si>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</si>
  <si>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</si>
  <si>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</si>
  <si>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</si>
  <si>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</si>
  <si>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</si>
  <si>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</si>
  <si>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</si>
  <si>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</si>
  <si>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</si>
  <si>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</si>
  <si>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</si>
  <si>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</si>
  <si>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</si>
  <si>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</si>
  <si>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</si>
  <si>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</si>
  <si>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</si>
  <si>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</si>
  <si>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</si>
  <si>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</si>
  <si>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</si>
  <si>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</si>
  <si>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</si>
  <si>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</si>
  <si>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</si>
  <si>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</si>
  <si>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</si>
  <si>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</si>
  <si>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</si>
  <si>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</si>
  <si>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</si>
  <si>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</si>
  <si>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</si>
  <si>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</si>
  <si>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</si>
  <si>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</si>
  <si>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</si>
  <si>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</si>
  <si>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</si>
  <si>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</si>
  <si>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</si>
  <si>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</si>
  <si>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</si>
  <si>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</si>
  <si>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</si>
  <si>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</si>
  <si>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</si>
  <si>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</si>
  <si>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</si>
  <si>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</si>
  <si>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</si>
  <si>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</si>
  <si>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</si>
  <si>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</si>
  <si>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</si>
  <si>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</si>
  <si>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</si>
  <si>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</si>
  <si>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</si>
  <si>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</si>
  <si>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</si>
  <si>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</si>
  <si>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</si>
  <si>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</si>
  <si>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</si>
  <si>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</si>
  <si>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</si>
  <si>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</si>
  <si>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</si>
  <si>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</si>
  <si>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</si>
  <si>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</si>
  <si>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</si>
  <si>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</si>
  <si>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</si>
  <si>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</si>
  <si>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</si>
  <si>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</si>
  <si>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</si>
  <si>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</si>
  <si>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</si>
  <si>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</si>
  <si>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</si>
  <si>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</si>
  <si>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</si>
  <si>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</si>
  <si>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</si>
  <si>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</si>
  <si>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</si>
  <si>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</si>
  <si>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</si>
  <si>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</si>
  <si>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</si>
  <si>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</si>
  <si>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</si>
  <si>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</si>
  <si>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</si>
  <si>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</si>
  <si>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</si>
  <si>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</si>
  <si>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</si>
  <si>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</si>
  <si>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</si>
  <si>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</si>
  <si>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</si>
  <si>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</si>
  <si>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</si>
  <si>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</si>
  <si>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</si>
  <si>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</si>
  <si>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</si>
  <si>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</si>
  <si>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</si>
  <si>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</si>
  <si>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</si>
  <si>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</si>
  <si>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</si>
  <si>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</si>
  <si>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</si>
  <si>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</si>
  <si>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</si>
  <si>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</si>
  <si>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</si>
  <si>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</si>
  <si>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</si>
  <si>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</si>
  <si>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</si>
  <si>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</si>
  <si>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</si>
  <si>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</si>
  <si>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</si>
  <si>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</si>
  <si>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</si>
  <si>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</si>
  <si>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</si>
  <si>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</si>
  <si>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</si>
  <si>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</si>
  <si>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</si>
  <si>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</si>
  <si>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</si>
  <si>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</si>
  <si>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</si>
  <si>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</si>
  <si>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</si>
  <si>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</si>
  <si>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</si>
  <si>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</si>
  <si>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</si>
  <si>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</si>
  <si>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</si>
  <si>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</si>
  <si>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</si>
  <si>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</si>
  <si>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</si>
  <si>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</si>
  <si>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</si>
  <si>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</si>
  <si>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</si>
  <si>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</si>
  <si>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</si>
  <si>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</si>
  <si>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</si>
  <si>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</si>
  <si>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</si>
  <si>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</si>
  <si>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</si>
  <si>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</si>
  <si>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</si>
  <si>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</si>
  <si>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</si>
  <si>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</si>
  <si>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</si>
  <si>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</si>
  <si>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</si>
  <si>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</si>
  <si>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</si>
  <si>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</si>
  <si>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</si>
  <si>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</si>
  <si>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</si>
  <si>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</si>
  <si>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</si>
  <si>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</si>
  <si>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</si>
  <si>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</si>
  <si>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</si>
  <si>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</si>
  <si>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</si>
  <si>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</si>
  <si>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</si>
  <si>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</si>
  <si>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</si>
  <si>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</si>
  <si>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</si>
  <si>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</si>
  <si>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</si>
  <si>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</si>
  <si>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</si>
  <si>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</si>
  <si>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</si>
  <si>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</si>
  <si>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</si>
  <si>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</si>
  <si>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</si>
  <si>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</si>
  <si>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</si>
  <si>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</si>
  <si>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</si>
  <si>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</si>
  <si>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</si>
  <si>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</si>
  <si>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</si>
  <si>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</si>
  <si>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</si>
  <si>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</si>
  <si>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</si>
  <si>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</si>
  <si>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</si>
  <si>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</si>
  <si>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</si>
  <si>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</si>
  <si>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</si>
  <si>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</si>
  <si>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</si>
  <si>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</si>
  <si>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</si>
  <si>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</si>
  <si>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</si>
  <si>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</si>
  <si>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</si>
  <si>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</si>
  <si>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</si>
  <si>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</si>
  <si>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</si>
  <si>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</si>
  <si>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</si>
  <si>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</si>
  <si>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</si>
  <si>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</si>
  <si>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</si>
  <si>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</si>
  <si>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</si>
  <si>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</si>
  <si>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</si>
  <si>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</si>
  <si>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</si>
  <si>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</si>
  <si>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</si>
  <si>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</si>
  <si>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</si>
  <si>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</si>
  <si>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</si>
  <si>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</si>
  <si>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</si>
  <si>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</si>
  <si>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</si>
  <si>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</si>
  <si>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</si>
  <si>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</si>
  <si>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</si>
  <si>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</si>
  <si>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</si>
  <si>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</si>
  <si>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</si>
  <si>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</si>
  <si>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</si>
  <si>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</si>
  <si>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</si>
  <si>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</si>
  <si>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</si>
  <si>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</si>
  <si>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</si>
  <si>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</si>
  <si>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</si>
  <si>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</si>
  <si>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</si>
  <si>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</si>
  <si>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</si>
  <si>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</si>
  <si>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</si>
  <si>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</si>
  <si>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</si>
  <si>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</si>
  <si>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</si>
  <si>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</si>
  <si>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</si>
  <si>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</si>
  <si>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</si>
  <si>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</si>
  <si>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</si>
  <si>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</si>
  <si>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</si>
  <si>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</si>
  <si>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</si>
  <si>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</si>
  <si>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</si>
  <si>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</si>
  <si>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</si>
  <si>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</si>
  <si>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</si>
  <si>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</si>
  <si>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</si>
  <si>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</si>
  <si>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</si>
  <si>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</si>
  <si>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</si>
  <si>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</si>
  <si>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</si>
  <si>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</si>
  <si>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</si>
  <si>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</si>
  <si>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</si>
  <si>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</si>
  <si>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</si>
  <si>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</si>
  <si>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</si>
  <si>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</si>
  <si>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</si>
  <si>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</si>
  <si>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</si>
  <si>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</si>
  <si>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</si>
  <si>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</si>
  <si>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</si>
  <si>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</si>
  <si>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</si>
  <si>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</si>
  <si>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</si>
  <si>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</si>
  <si>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</si>
  <si>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</si>
  <si>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</si>
  <si>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</si>
  <si>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</si>
  <si>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</si>
  <si>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</si>
  <si>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</si>
  <si>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</si>
  <si>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</si>
  <si>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</si>
  <si>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</si>
  <si>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</si>
  <si>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</si>
  <si>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</si>
  <si>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</si>
  <si>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</si>
  <si>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</si>
  <si>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</si>
  <si>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</si>
  <si>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</si>
  <si>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</si>
  <si>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</si>
  <si>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</si>
  <si>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</si>
  <si>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</si>
  <si>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</si>
  <si>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</si>
  <si>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</si>
  <si>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</si>
  <si>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</si>
  <si>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</si>
  <si>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</si>
  <si>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</si>
  <si>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</si>
  <si>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</si>
  <si>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</si>
  <si>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</si>
  <si>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</si>
  <si>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</si>
  <si>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</si>
  <si>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</si>
  <si>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</si>
  <si>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</si>
  <si>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</si>
  <si>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</si>
  <si>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</si>
  <si>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</si>
  <si>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</si>
  <si>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</si>
  <si>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</si>
  <si>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</si>
  <si>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</si>
  <si>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</si>
  <si>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</si>
  <si>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</si>
  <si>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</si>
  <si>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</si>
  <si>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</si>
  <si>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</si>
  <si>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</si>
  <si>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</si>
  <si>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</si>
  <si>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</si>
  <si>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</si>
  <si>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</si>
  <si>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</si>
  <si>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</si>
  <si>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</si>
  <si>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</si>
  <si>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</si>
  <si>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</si>
  <si>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</si>
  <si>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</si>
  <si>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</si>
  <si>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</si>
  <si>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</si>
  <si>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</si>
  <si>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</si>
  <si>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</si>
  <si>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</si>
  <si>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</si>
  <si>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</si>
  <si>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</si>
  <si>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</si>
  <si>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</si>
  <si>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</si>
  <si>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</si>
  <si>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</si>
  <si>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</si>
  <si>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</si>
  <si>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</si>
  <si>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</si>
  <si>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</si>
  <si>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</si>
  <si>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</si>
  <si>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</si>
  <si>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</si>
  <si>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</si>
  <si>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</si>
  <si>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</si>
  <si>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</si>
  <si>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</si>
  <si>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</si>
  <si>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</si>
  <si>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</si>
  <si>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</si>
  <si>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</si>
  <si>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</si>
  <si>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</si>
  <si>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</si>
  <si>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</si>
  <si>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</si>
  <si>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</si>
  <si>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</si>
  <si>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</si>
  <si>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</si>
  <si>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</si>
  <si>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</si>
  <si>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</si>
  <si>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</si>
  <si>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</si>
  <si>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</si>
  <si>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</si>
  <si>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</si>
  <si>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</si>
  <si>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</si>
  <si>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</si>
  <si>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</si>
  <si>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</si>
  <si>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</si>
  <si>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</si>
  <si>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</si>
  <si>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</si>
  <si>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</si>
  <si>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</si>
  <si>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</si>
  <si>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</si>
  <si>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</si>
  <si>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</si>
  <si>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</si>
  <si>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</si>
  <si>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</si>
  <si>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</si>
  <si>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</si>
  <si>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</si>
  <si>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</si>
  <si>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</si>
  <si>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</si>
  <si>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</si>
  <si>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</si>
  <si>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</si>
  <si>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</si>
  <si>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</si>
  <si>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</si>
  <si>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</si>
  <si>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</si>
  <si>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</si>
  <si>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</si>
  <si>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</si>
  <si>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</si>
  <si>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</si>
  <si>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</si>
  <si>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</si>
  <si>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</si>
  <si>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</si>
  <si>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</si>
  <si>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</si>
  <si>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</si>
  <si>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</si>
  <si>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</si>
  <si>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</si>
  <si>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</si>
  <si>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</si>
  <si>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</si>
  <si>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</si>
  <si>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</si>
  <si>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</si>
  <si>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</si>
  <si>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</si>
  <si>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</si>
  <si>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</si>
  <si>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</si>
  <si>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</si>
  <si>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</si>
  <si>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</si>
  <si>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</si>
  <si>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</si>
  <si>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</si>
  <si>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</si>
  <si>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</si>
  <si>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</si>
  <si>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</si>
  <si>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</si>
  <si>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</si>
  <si>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</si>
  <si>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</si>
  <si>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</si>
  <si>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</si>
  <si>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</si>
  <si>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</si>
  <si>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</si>
  <si>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</si>
  <si>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</si>
  <si>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</si>
  <si>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</si>
  <si>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</si>
  <si>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</si>
  <si>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</si>
  <si>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</si>
  <si>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</si>
  <si>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</si>
  <si>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</si>
  <si>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</si>
  <si>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</si>
  <si>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</si>
  <si>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</si>
  <si>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</si>
  <si>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</si>
  <si>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</si>
  <si>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</si>
  <si>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</si>
  <si>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</si>
  <si>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</si>
  <si>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</si>
  <si>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</si>
  <si>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</si>
  <si>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</si>
  <si>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</si>
  <si>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</si>
  <si>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</si>
  <si>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</si>
  <si>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</si>
  <si>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</si>
  <si>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</si>
  <si>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</si>
  <si>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</si>
  <si>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</si>
  <si>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</si>
  <si>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</si>
  <si>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</si>
  <si>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</si>
  <si>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</si>
  <si>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</si>
  <si>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</si>
  <si>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</si>
  <si>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</si>
  <si>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</si>
  <si>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</si>
  <si>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</si>
  <si>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</si>
  <si>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</si>
  <si>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</si>
  <si>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</si>
  <si>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</si>
  <si>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</si>
  <si>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</si>
  <si>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</si>
  <si>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</si>
  <si>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</si>
  <si>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</si>
  <si>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</si>
  <si>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</si>
  <si>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</si>
  <si>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</si>
  <si>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</si>
  <si>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</si>
  <si>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</si>
  <si>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</si>
  <si>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</si>
  <si>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</si>
  <si>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</si>
  <si>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</si>
  <si>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</si>
  <si>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</si>
  <si>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</si>
  <si>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</si>
  <si>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</si>
  <si>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</si>
  <si>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</si>
  <si>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</si>
  <si>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</si>
  <si>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</si>
  <si>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</si>
  <si>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</si>
  <si>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</si>
  <si>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</si>
  <si>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</si>
  <si>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</si>
  <si>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</si>
  <si>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</si>
  <si>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</si>
  <si>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</si>
  <si>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</si>
  <si>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</si>
  <si>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</si>
  <si>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</si>
  <si>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</si>
  <si>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</si>
  <si>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</si>
  <si>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</si>
  <si>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</si>
  <si>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</si>
  <si>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</si>
  <si>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</si>
  <si>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</si>
  <si>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</si>
  <si>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</si>
  <si>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</si>
  <si>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</si>
  <si>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</si>
  <si>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</si>
  <si>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</si>
  <si>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</si>
  <si>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</si>
  <si>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</si>
  <si>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</si>
  <si>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</si>
  <si>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</si>
  <si>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</si>
  <si>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</si>
  <si>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</si>
  <si>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</si>
  <si>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</si>
  <si>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</si>
  <si>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</si>
  <si>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</si>
  <si>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</si>
  <si>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</si>
  <si>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</si>
  <si>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</si>
  <si>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</si>
  <si>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</si>
  <si>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</si>
  <si>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</si>
  <si>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</si>
  <si>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</si>
  <si>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</si>
  <si>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</si>
  <si>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</si>
  <si>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</si>
  <si>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</si>
  <si>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</si>
  <si>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</si>
  <si>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</si>
  <si>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</si>
  <si>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</si>
  <si>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</si>
  <si>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</si>
  <si>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</si>
  <si>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</si>
  <si>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</si>
  <si>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</si>
  <si>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</si>
  <si>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</si>
  <si>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</si>
  <si>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</si>
  <si>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</si>
  <si>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</si>
  <si>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</si>
  <si>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</si>
  <si>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</si>
  <si>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</si>
  <si>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</si>
  <si>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</si>
  <si>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</si>
  <si>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</si>
  <si>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</si>
  <si>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</si>
  <si>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</si>
  <si>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</si>
  <si>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</si>
  <si>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</si>
  <si>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</si>
  <si>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</si>
  <si>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</si>
  <si>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</si>
  <si>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</si>
  <si>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</si>
  <si>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</si>
  <si>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</si>
  <si>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</si>
  <si>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</si>
  <si>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</si>
  <si>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</si>
  <si>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</si>
  <si>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</si>
  <si>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</si>
  <si>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</si>
  <si>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</si>
  <si>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</si>
  <si>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</si>
  <si>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</si>
  <si>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</si>
  <si>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</si>
  <si>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</si>
  <si>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</si>
  <si>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</si>
  <si>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</si>
  <si>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</si>
  <si>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</si>
  <si>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</si>
  <si>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</si>
  <si>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</si>
  <si>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</si>
  <si>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</si>
  <si>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</si>
  <si>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</si>
  <si>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</si>
  <si>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</si>
  <si>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</si>
  <si>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</si>
  <si>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</si>
  <si>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</si>
  <si>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</si>
  <si>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</si>
  <si>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</si>
  <si>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</si>
  <si>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</si>
  <si>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</si>
  <si>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</si>
  <si>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</si>
  <si>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</si>
  <si>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</si>
  <si>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</si>
  <si>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</si>
  <si>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</si>
  <si>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</si>
  <si>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</si>
  <si>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</si>
  <si>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</si>
  <si>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</si>
  <si>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</si>
  <si>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</si>
  <si>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</si>
  <si>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</si>
  <si>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</si>
  <si>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</si>
  <si>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</si>
  <si>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</si>
  <si>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</si>
  <si>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</si>
  <si>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</si>
  <si>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</si>
  <si>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</si>
  <si>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</si>
  <si>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</si>
  <si>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</si>
  <si>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</si>
  <si>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</si>
  <si>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</si>
  <si>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</si>
  <si>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</si>
  <si>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</si>
  <si>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</si>
  <si>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</si>
  <si>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</si>
  <si>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</si>
  <si>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</si>
  <si>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</si>
  <si>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</si>
  <si>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</si>
  <si>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</si>
  <si>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</si>
  <si>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</si>
  <si>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</si>
  <si>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</si>
  <si>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</si>
  <si>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</si>
  <si>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</si>
  <si>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</si>
  <si>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</si>
  <si>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</si>
  <si>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</si>
  <si>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</si>
  <si>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</si>
  <si>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</si>
  <si>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</si>
  <si>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</si>
  <si>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</si>
  <si>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</si>
  <si>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</si>
  <si>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</si>
  <si>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</si>
  <si>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</si>
  <si>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</si>
  <si>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</si>
  <si>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</si>
  <si>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</si>
  <si>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</si>
  <si>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</si>
  <si>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</si>
  <si>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</si>
  <si>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</si>
  <si>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</si>
  <si>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</si>
  <si>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</si>
  <si>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</si>
  <si>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</si>
  <si>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</si>
  <si>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</si>
  <si>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</si>
  <si>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</si>
  <si>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</si>
  <si>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</si>
  <si>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</si>
  <si>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</si>
  <si>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</si>
  <si>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</si>
  <si>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</si>
  <si>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</si>
  <si>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</si>
  <si>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</si>
  <si>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</si>
  <si>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</si>
  <si>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</si>
  <si>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</si>
  <si>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</si>
  <si>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</si>
  <si>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</si>
  <si>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</si>
  <si>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</si>
  <si>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</si>
  <si>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</si>
  <si>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</si>
  <si>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</si>
  <si>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</si>
  <si>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</si>
  <si>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</si>
  <si>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</si>
  <si>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</si>
  <si>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</si>
  <si>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</si>
  <si>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</si>
  <si>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</si>
  <si>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</si>
  <si>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</si>
  <si>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</si>
  <si>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</si>
  <si>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</si>
  <si>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</si>
  <si>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</si>
  <si>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</si>
  <si>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</si>
  <si>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</si>
  <si>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</si>
  <si>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</si>
  <si>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</si>
  <si>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</si>
  <si>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</si>
  <si>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</si>
  <si>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</si>
  <si>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</si>
  <si>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</si>
  <si>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</si>
  <si>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</si>
  <si>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</si>
  <si>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</si>
  <si>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</si>
  <si>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</si>
  <si>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</si>
  <si>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</si>
  <si>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</si>
  <si>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</si>
  <si>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</si>
  <si>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</si>
  <si>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</si>
  <si>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</si>
  <si>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</si>
  <si>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</si>
  <si>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</si>
  <si>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</si>
  <si>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</si>
  <si>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</si>
  <si>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</si>
  <si>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</si>
  <si>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</si>
  <si>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</si>
  <si>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</si>
  <si>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</si>
  <si>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</si>
  <si>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</si>
  <si>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</si>
  <si>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</si>
  <si>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</si>
  <si>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</si>
  <si>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</si>
  <si>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</si>
  <si>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</si>
  <si>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</si>
  <si>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</si>
  <si>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</si>
  <si>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</si>
  <si>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</si>
  <si>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</si>
  <si>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</si>
  <si>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</si>
  <si>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</si>
  <si>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</si>
  <si>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</si>
  <si>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</si>
  <si>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</si>
  <si>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</si>
  <si>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</si>
  <si>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</si>
  <si>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</si>
  <si>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</si>
  <si>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</si>
  <si>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</si>
  <si>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</si>
  <si>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</si>
  <si>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</si>
  <si>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</si>
  <si>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</si>
  <si>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</si>
  <si>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</si>
  <si>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</si>
  <si>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</si>
  <si>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</si>
  <si>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</si>
  <si>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</si>
  <si>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</si>
  <si>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</si>
  <si>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</si>
  <si>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</si>
  <si>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</si>
  <si>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</si>
  <si>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</si>
  <si>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</si>
  <si>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</si>
  <si>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</si>
  <si>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</si>
  <si>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</si>
  <si>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</si>
  <si>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</si>
  <si>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</si>
  <si>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</si>
  <si>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</si>
  <si>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</si>
  <si>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</si>
  <si>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</si>
  <si>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</si>
  <si>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</si>
  <si>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</si>
  <si>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</si>
  <si>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</si>
  <si>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</si>
  <si>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</si>
  <si>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</si>
  <si>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</si>
  <si>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</si>
  <si>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</si>
  <si>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</si>
  <si>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</si>
  <si>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</si>
  <si>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</si>
  <si>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</si>
  <si>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</si>
  <si>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</si>
  <si>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</si>
  <si>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</si>
  <si>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</si>
  <si>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</si>
  <si>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</si>
  <si>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</si>
  <si>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</si>
  <si>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</si>
  <si>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</si>
  <si>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</si>
  <si>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</si>
  <si>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</si>
  <si>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</si>
  <si>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</si>
  <si>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</si>
  <si>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</si>
  <si>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</si>
  <si>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</si>
  <si>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</si>
  <si>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</si>
  <si>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</si>
  <si>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</si>
  <si>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</si>
  <si>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</si>
  <si>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</si>
  <si>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</si>
  <si>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</si>
  <si>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</si>
  <si>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</si>
  <si>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</si>
  <si>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</si>
  <si>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</si>
  <si>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</si>
  <si>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</si>
  <si>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</si>
  <si>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</si>
  <si>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</si>
  <si>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</si>
  <si>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</si>
  <si>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</si>
  <si>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</si>
  <si>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</si>
  <si>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</si>
  <si>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</si>
  <si>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</si>
  <si>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</si>
  <si>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</si>
  <si>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</si>
  <si>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</si>
  <si>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</si>
  <si>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</si>
  <si>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</si>
  <si>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</si>
  <si>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</si>
  <si>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</si>
  <si>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</si>
  <si>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</si>
  <si>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</si>
  <si>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</si>
  <si>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</si>
  <si>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</si>
  <si>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</si>
  <si>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</si>
  <si>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</si>
  <si>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</si>
  <si>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</si>
  <si>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</si>
  <si>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</si>
  <si>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</si>
  <si>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</si>
  <si>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</si>
  <si>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</si>
  <si>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</si>
  <si>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</si>
  <si>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</si>
  <si>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</si>
  <si>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</si>
  <si>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</si>
  <si>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</si>
  <si>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</si>
  <si>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</si>
  <si>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</si>
  <si>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</si>
  <si>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</si>
  <si>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</si>
  <si>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</si>
  <si>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</si>
  <si>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</si>
  <si>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</si>
  <si>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</si>
  <si>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</si>
  <si>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</si>
  <si>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</si>
  <si>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</si>
  <si>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</si>
  <si>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</si>
  <si>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</si>
  <si>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</si>
  <si>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</si>
  <si>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</si>
  <si>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</si>
  <si>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</si>
  <si>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</si>
  <si>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</si>
  <si>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</si>
  <si>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</si>
  <si>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</si>
  <si>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</si>
  <si>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</si>
  <si>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</si>
  <si>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</si>
  <si>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</si>
  <si>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</si>
  <si>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</si>
  <si>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</si>
  <si>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</si>
  <si>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</si>
  <si>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</si>
  <si>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</si>
  <si>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</si>
  <si>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</si>
  <si>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</si>
  <si>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</si>
  <si>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</si>
  <si>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</si>
  <si>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</si>
  <si>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</si>
  <si>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</si>
  <si>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</si>
  <si>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</si>
  <si>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</si>
  <si>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</si>
  <si>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</si>
  <si>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</si>
  <si>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</si>
  <si>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</si>
  <si>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</si>
  <si>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</si>
  <si>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</si>
  <si>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</si>
  <si>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</si>
  <si>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</si>
  <si>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</si>
  <si>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</si>
  <si>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</si>
  <si>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</si>
  <si>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</si>
  <si>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</si>
  <si>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</si>
  <si>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</si>
  <si>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</si>
  <si>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</si>
  <si>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</si>
  <si>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</si>
  <si>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</si>
  <si>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</si>
  <si>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</si>
  <si>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</si>
  <si>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</si>
  <si>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</si>
  <si>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</si>
  <si>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</si>
  <si>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</si>
  <si>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</si>
  <si>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</si>
  <si>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</si>
  <si>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</si>
  <si>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</si>
  <si>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</si>
  <si>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</si>
  <si>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</si>
  <si>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</si>
  <si>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</si>
  <si>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</si>
  <si>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</si>
  <si>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</si>
  <si>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</si>
  <si>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</si>
  <si>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</si>
  <si>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</si>
  <si>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</si>
  <si>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</si>
  <si>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</si>
  <si>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</si>
  <si>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</si>
  <si>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</si>
  <si>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</si>
  <si>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</si>
  <si>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</si>
  <si>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</si>
  <si>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</si>
  <si>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</si>
  <si>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</si>
  <si>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</si>
  <si>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</si>
  <si>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</si>
  <si>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</si>
  <si>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</si>
  <si>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</si>
  <si>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</si>
  <si>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</si>
  <si>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</si>
  <si>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</si>
  <si>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</si>
  <si>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</si>
  <si>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</si>
  <si>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</si>
  <si>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</si>
  <si>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</si>
  <si>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</si>
  <si>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</si>
  <si>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</si>
  <si>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</si>
  <si>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</si>
  <si>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</si>
  <si>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</si>
  <si>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</si>
  <si>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</si>
  <si>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</si>
  <si>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</si>
  <si>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</si>
  <si>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</si>
  <si>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</si>
  <si>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</si>
  <si>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</si>
  <si>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</si>
  <si>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</si>
  <si>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</si>
  <si>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</si>
  <si>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</si>
  <si>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</si>
  <si>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</si>
  <si>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</si>
  <si>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</si>
  <si>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</si>
  <si>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</si>
  <si>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</si>
  <si>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</si>
  <si>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</si>
  <si>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</si>
  <si>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</si>
  <si>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</si>
  <si>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</si>
  <si>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</si>
  <si>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</si>
  <si>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</si>
  <si>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</si>
  <si>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</si>
  <si>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</si>
  <si>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</si>
  <si>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</si>
  <si>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</si>
  <si>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</si>
  <si>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</si>
  <si>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</si>
  <si>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</si>
  <si>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</si>
  <si>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</si>
  <si>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</si>
  <si>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</si>
  <si>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</si>
  <si>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</si>
  <si>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</si>
  <si>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</si>
  <si>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</si>
  <si>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</si>
  <si>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</si>
  <si>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</si>
  <si>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</si>
  <si>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</si>
  <si>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</si>
  <si>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</si>
  <si>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</si>
  <si>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</si>
  <si>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</si>
  <si>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</si>
  <si>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</si>
  <si>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</si>
  <si>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</si>
  <si>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</si>
  <si>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</si>
  <si>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</si>
  <si>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</si>
  <si>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</si>
  <si>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</si>
  <si>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</si>
  <si>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</si>
  <si>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</si>
  <si>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</si>
  <si>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</si>
  <si>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</si>
  <si>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</si>
  <si>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</si>
  <si>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</si>
  <si>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</si>
  <si>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</si>
  <si>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</si>
  <si>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</si>
  <si>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</si>
  <si>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</si>
  <si>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</si>
  <si>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</si>
  <si>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</si>
  <si>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</si>
  <si>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</si>
  <si>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</si>
  <si>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</si>
  <si>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</si>
  <si>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</si>
  <si>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</si>
  <si>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</si>
  <si>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</si>
  <si>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</si>
  <si>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</si>
  <si>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</si>
  <si>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</si>
  <si>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</si>
  <si>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</si>
  <si>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</si>
  <si>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</si>
  <si>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</si>
  <si>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</si>
  <si>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</si>
  <si>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</si>
  <si>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</si>
  <si>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</si>
  <si>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</si>
  <si>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</si>
  <si>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</si>
  <si>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</si>
  <si>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</si>
  <si>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</si>
  <si>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</si>
  <si>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</si>
  <si>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</si>
  <si>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</si>
  <si>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</si>
  <si>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</si>
  <si>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</si>
  <si>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</si>
  <si>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</si>
  <si>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</si>
  <si>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</si>
  <si>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</si>
  <si>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</si>
  <si>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</si>
  <si>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</si>
  <si>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</si>
  <si>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</si>
  <si>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</si>
  <si>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</si>
  <si>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</si>
  <si>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</si>
  <si>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</si>
  <si>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</si>
  <si>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</si>
  <si>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</si>
  <si>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</si>
  <si>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</si>
  <si>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</si>
  <si>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</si>
  <si>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</si>
  <si>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</si>
  <si>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</si>
  <si>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</si>
  <si>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</si>
  <si>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</si>
  <si>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</si>
  <si>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</si>
  <si>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</si>
  <si>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</si>
  <si>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</si>
  <si>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</si>
  <si>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</si>
  <si>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</si>
  <si>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</si>
  <si>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</si>
  <si>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</si>
  <si>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</si>
  <si>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</si>
  <si>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</si>
  <si>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</si>
  <si>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</si>
  <si>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</si>
  <si>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</si>
  <si>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</si>
  <si>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</si>
  <si>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</si>
  <si>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</si>
  <si>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</si>
  <si>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</si>
  <si>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</si>
  <si>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</si>
  <si>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</si>
  <si>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</si>
  <si>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</si>
  <si>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</si>
  <si>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</si>
  <si>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</si>
  <si>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</si>
  <si>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</si>
  <si>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</si>
  <si>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</si>
  <si>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</si>
  <si>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</si>
  <si>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</si>
  <si>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</si>
  <si>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</si>
  <si>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</si>
  <si>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</si>
  <si>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</si>
  <si>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</si>
  <si>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</si>
  <si>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</si>
  <si>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</si>
  <si>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</si>
  <si>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</si>
  <si>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</si>
  <si>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</si>
  <si>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</si>
  <si>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</si>
  <si>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</si>
  <si>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</si>
  <si>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</si>
  <si>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</si>
  <si>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</si>
  <si>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</si>
  <si>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</si>
  <si>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</si>
  <si>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</si>
  <si>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</si>
  <si>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</si>
  <si>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</si>
  <si>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</si>
  <si>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</si>
  <si>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</si>
  <si>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</si>
  <si>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</si>
  <si>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</si>
  <si>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</si>
  <si>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</si>
  <si>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</si>
  <si>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</si>
  <si>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</si>
  <si>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</si>
  <si>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</si>
  <si>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</si>
  <si>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</si>
  <si>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</si>
  <si>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</si>
  <si>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</si>
  <si>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</si>
  <si>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</si>
  <si>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</si>
  <si>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</si>
  <si>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</si>
  <si>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</si>
  <si>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</si>
  <si>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</si>
  <si>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</si>
  <si>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</si>
  <si>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</si>
  <si>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</si>
  <si>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</si>
  <si>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</si>
  <si>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</si>
  <si>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</si>
  <si>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</si>
  <si>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</si>
  <si>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</si>
  <si>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</si>
  <si>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</si>
  <si>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</si>
  <si>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</si>
  <si>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</si>
  <si>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</si>
  <si>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</si>
  <si>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</si>
  <si>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</si>
  <si>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</si>
  <si>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</si>
  <si>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</si>
  <si>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</si>
  <si>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</si>
  <si>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</si>
  <si>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</si>
  <si>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</si>
  <si>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</si>
  <si>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</si>
  <si>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</si>
  <si>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</si>
  <si>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</si>
  <si>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</si>
  <si>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</si>
  <si>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</si>
  <si>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</si>
  <si>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</si>
  <si>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</si>
  <si>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</si>
  <si>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</si>
  <si>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</si>
  <si>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</si>
  <si>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</si>
  <si>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</si>
  <si>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</si>
  <si>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</si>
  <si>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</si>
  <si>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</si>
  <si>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</si>
  <si>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</si>
  <si>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</si>
  <si>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</si>
  <si>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</si>
  <si>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</si>
  <si>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</si>
  <si>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</si>
  <si>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</si>
  <si>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</si>
  <si>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</si>
  <si>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</si>
  <si>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</si>
  <si>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</si>
  <si>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</si>
  <si>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</si>
  <si>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</si>
  <si>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</si>
  <si>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</si>
  <si>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</si>
  <si>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</si>
  <si>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</si>
  <si>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</si>
  <si>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</si>
  <si>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</si>
  <si>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</si>
  <si>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</si>
  <si>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</si>
  <si>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</si>
  <si>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</si>
  <si>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</si>
  <si>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</si>
  <si>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</si>
  <si>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</si>
  <si>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</si>
  <si>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</si>
  <si>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</si>
  <si>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</si>
  <si>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</si>
  <si>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</si>
  <si>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</si>
  <si>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</si>
  <si>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</si>
  <si>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</si>
  <si>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</si>
  <si>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</si>
  <si>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</si>
  <si>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</si>
  <si>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</si>
  <si>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</si>
  <si>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</si>
  <si>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</si>
  <si>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</si>
  <si>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</si>
  <si>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</si>
  <si>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</si>
  <si>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</si>
  <si>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</si>
  <si>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</si>
  <si>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</si>
  <si>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</si>
  <si>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</si>
  <si>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</si>
  <si>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</si>
  <si>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</si>
  <si>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</si>
  <si>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</si>
  <si>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</si>
  <si>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</si>
  <si>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</si>
  <si>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</si>
  <si>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</si>
  <si>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</si>
  <si>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</si>
  <si>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</si>
  <si>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</si>
  <si>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</si>
  <si>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</si>
  <si>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</si>
  <si>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</si>
  <si>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</si>
  <si>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</si>
  <si>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</si>
  <si>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</si>
  <si>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</si>
  <si>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</si>
  <si>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</si>
  <si>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</si>
  <si>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</si>
  <si>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</si>
  <si>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</si>
  <si>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</si>
  <si>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</si>
  <si>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</si>
  <si>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</si>
  <si>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</si>
  <si>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</si>
  <si>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</si>
  <si>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</si>
  <si>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</si>
  <si>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</si>
  <si>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</si>
  <si>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</si>
  <si>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</si>
  <si>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</si>
  <si>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</si>
  <si>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</si>
  <si>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</si>
  <si>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</si>
  <si>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</si>
  <si>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</si>
  <si>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</si>
  <si>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</si>
  <si>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</si>
  <si>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</si>
  <si>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</si>
  <si>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</si>
  <si>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</si>
  <si>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</si>
  <si>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</si>
  <si>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</si>
  <si>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</si>
  <si>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</si>
  <si>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</si>
  <si>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</si>
  <si>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</si>
  <si>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</si>
  <si>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</si>
  <si>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</si>
  <si>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</si>
  <si>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</si>
  <si>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</si>
  <si>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</si>
  <si>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</si>
  <si>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</si>
  <si>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</si>
  <si>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</si>
  <si>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</si>
  <si>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</si>
  <si>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</si>
  <si>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</si>
  <si>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</si>
  <si>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</si>
  <si>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</si>
  <si>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</si>
  <si>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</si>
  <si>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</si>
  <si>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</si>
  <si>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</si>
  <si>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</si>
  <si>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</si>
  <si>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</si>
  <si>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</si>
  <si>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</si>
  <si>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</si>
  <si>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</si>
  <si>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</si>
  <si>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</si>
  <si>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</si>
  <si>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</si>
  <si>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</si>
  <si>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</si>
  <si>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</si>
  <si>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</si>
  <si>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</si>
  <si>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</si>
  <si>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</si>
  <si>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</si>
  <si>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</si>
  <si>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</si>
  <si>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</si>
  <si>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</si>
  <si>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</si>
  <si>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</si>
  <si>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</si>
  <si>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</si>
  <si>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</si>
  <si>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</si>
  <si>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</si>
  <si>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</si>
  <si>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</si>
  <si>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</si>
  <si>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</si>
  <si>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</si>
  <si>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</si>
  <si>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</si>
  <si>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</si>
  <si>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</si>
  <si>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</si>
  <si>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</si>
  <si>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</si>
  <si>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</si>
  <si>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</si>
  <si>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</si>
  <si>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</si>
  <si>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</si>
  <si>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</si>
  <si>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</si>
  <si>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</si>
  <si>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</si>
  <si>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</si>
  <si>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</si>
  <si>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</si>
  <si>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</si>
  <si>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</si>
  <si>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</si>
  <si>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</si>
  <si>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</si>
  <si>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</si>
  <si>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</si>
  <si>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</si>
  <si>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</si>
  <si>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</si>
  <si>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</si>
  <si>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</si>
  <si>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</si>
  <si>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</si>
  <si>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</si>
  <si>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</si>
  <si>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</si>
  <si>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</si>
  <si>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</si>
  <si>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</si>
  <si>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</si>
  <si>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</si>
  <si>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</si>
  <si>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</si>
  <si>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</si>
  <si>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</si>
  <si>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</si>
  <si>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</si>
  <si>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</si>
  <si>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</si>
  <si>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</si>
  <si>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</si>
  <si>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</si>
  <si>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</si>
  <si>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</si>
  <si>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</si>
  <si>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</si>
  <si>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</si>
  <si>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</si>
  <si>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</si>
  <si>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</si>
  <si>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</si>
  <si>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</si>
  <si>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</si>
  <si>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</si>
  <si>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</si>
  <si>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</si>
  <si>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</si>
  <si>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</si>
  <si>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</si>
  <si>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</si>
  <si>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</si>
  <si>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</si>
  <si>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</si>
  <si>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</si>
  <si>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</si>
  <si>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</si>
  <si>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</si>
  <si>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</si>
  <si>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</si>
  <si>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</si>
  <si>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</si>
  <si>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</si>
  <si>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</si>
  <si>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</si>
  <si>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</si>
  <si>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</si>
  <si>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</si>
  <si>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</si>
  <si>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</si>
  <si>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</si>
  <si>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</si>
  <si>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</si>
  <si>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</si>
  <si>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</si>
  <si>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</si>
  <si>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</si>
  <si>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</si>
  <si>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</si>
  <si>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</si>
  <si>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</si>
  <si>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</si>
  <si>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</si>
  <si>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</si>
  <si>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</si>
  <si>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</si>
  <si>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</si>
  <si>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</si>
  <si>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</si>
  <si>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</si>
  <si>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</si>
  <si>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</si>
  <si>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</si>
  <si>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</si>
  <si>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</si>
  <si>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</si>
  <si>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</si>
  <si>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</si>
  <si>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</si>
  <si>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</si>
  <si>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</si>
  <si>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</si>
  <si>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</si>
  <si>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</si>
  <si>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</si>
  <si>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</si>
  <si>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</si>
  <si>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</si>
  <si>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</si>
  <si>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</si>
  <si>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</si>
  <si>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</si>
  <si>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</si>
  <si>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</si>
  <si>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</si>
  <si>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</si>
  <si>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</si>
  <si>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</si>
  <si>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</si>
  <si>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</si>
  <si>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</si>
  <si>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</si>
  <si>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</si>
  <si>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</si>
  <si>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</si>
  <si>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</si>
  <si>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</si>
  <si>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</si>
  <si>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</si>
  <si>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</si>
  <si>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</si>
  <si>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</si>
  <si>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</si>
  <si>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</si>
  <si>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</si>
  <si>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</si>
  <si>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</si>
  <si>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</si>
  <si>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</si>
  <si>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</si>
  <si>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</si>
  <si>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</si>
  <si>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</si>
  <si>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</si>
  <si>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</si>
  <si>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</si>
  <si>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</si>
  <si>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</si>
  <si>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</si>
  <si>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</si>
  <si>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</si>
  <si>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</si>
  <si>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</si>
  <si>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</si>
  <si>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</si>
  <si>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</si>
  <si>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</si>
  <si>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</si>
  <si>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</si>
  <si>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</si>
  <si>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</si>
  <si>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</si>
  <si>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</si>
  <si>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</si>
  <si>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</si>
  <si>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</si>
  <si>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</si>
  <si>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</si>
  <si>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</si>
  <si>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</si>
  <si>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</si>
  <si>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</si>
  <si>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</si>
  <si>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</si>
  <si>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</si>
  <si>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</si>
  <si>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</si>
  <si>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</si>
  <si>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</si>
  <si>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</si>
  <si>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</si>
  <si>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</si>
  <si>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</si>
  <si>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</si>
  <si>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</si>
  <si>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</si>
  <si>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</si>
  <si>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</si>
  <si>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</si>
  <si>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</si>
  <si>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</si>
  <si>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</si>
  <si>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</si>
  <si>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</si>
  <si>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</si>
  <si>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</si>
  <si>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</si>
  <si>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</si>
  <si>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</si>
  <si>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</si>
  <si>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</si>
  <si>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</si>
  <si>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</si>
  <si>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</si>
  <si>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</si>
  <si>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</si>
  <si>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</si>
  <si>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</si>
  <si>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</si>
  <si>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</si>
  <si>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</si>
  <si>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</si>
  <si>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</si>
  <si>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</si>
  <si>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</si>
  <si>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</si>
  <si>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</si>
  <si>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</si>
  <si>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</si>
  <si>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</si>
  <si>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</si>
  <si>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</si>
  <si>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</si>
  <si>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</si>
  <si>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</si>
  <si>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</si>
  <si>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</si>
  <si>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</si>
  <si>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</si>
  <si>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</si>
  <si>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</si>
  <si>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</si>
  <si>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</si>
  <si>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</si>
  <si>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</si>
  <si>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</si>
  <si>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</si>
  <si>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</si>
  <si>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</si>
  <si>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</si>
  <si>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</si>
  <si>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</si>
  <si>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</si>
  <si>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</si>
  <si>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</si>
  <si>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</si>
  <si>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</si>
  <si>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</si>
  <si>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</si>
  <si>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</si>
  <si>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</si>
  <si>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</si>
  <si>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</si>
  <si>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</si>
  <si>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</si>
  <si>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</si>
  <si>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</si>
  <si>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</si>
  <si>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</si>
  <si>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</si>
  <si>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</si>
  <si>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</si>
  <si>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</si>
  <si>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</si>
  <si>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</si>
  <si>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</si>
  <si>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</si>
  <si>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</si>
  <si>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</si>
  <si>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</si>
  <si>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</si>
  <si>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</si>
  <si>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</si>
  <si>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</si>
  <si>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</si>
  <si>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</si>
  <si>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</si>
  <si>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</si>
  <si>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</si>
  <si>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</si>
  <si>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</si>
  <si>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</si>
  <si>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</si>
  <si>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</si>
  <si>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</si>
  <si>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</si>
  <si>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</si>
  <si>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</si>
  <si>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</si>
  <si>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</si>
  <si>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</si>
  <si>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</si>
  <si>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</si>
  <si>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</si>
  <si>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</si>
  <si>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</si>
  <si>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</si>
  <si>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</si>
  <si>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</si>
  <si>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</si>
  <si>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</si>
  <si>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</si>
  <si>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</si>
  <si>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</si>
  <si>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</si>
  <si>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</si>
  <si>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</si>
  <si>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</si>
  <si>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</si>
  <si>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</si>
  <si>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</si>
  <si>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</si>
  <si>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</si>
  <si>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</si>
  <si>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</si>
  <si>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</si>
  <si>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</si>
  <si>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</si>
  <si>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</si>
  <si>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</si>
  <si>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</si>
  <si>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</si>
  <si>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</si>
  <si>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</si>
  <si>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</si>
  <si>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</si>
  <si>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</si>
  <si>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</si>
  <si>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</si>
  <si>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</si>
  <si>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</si>
  <si>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</si>
  <si>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</si>
  <si>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</si>
  <si>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</si>
  <si>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</si>
  <si>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</si>
  <si>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</si>
  <si>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</si>
  <si>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</si>
  <si>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</si>
  <si>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</si>
  <si>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</si>
  <si>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</si>
  <si>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</si>
  <si>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</si>
  <si>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</si>
  <si>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</si>
  <si>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</si>
  <si>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</si>
  <si>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</si>
  <si>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</si>
  <si>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</si>
  <si>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</si>
  <si>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</si>
  <si>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</si>
  <si>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</si>
  <si>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</si>
  <si>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</si>
  <si>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</si>
  <si>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</si>
  <si>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</si>
  <si>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</si>
  <si>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</si>
  <si>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</si>
  <si>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</si>
  <si>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</si>
  <si>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</si>
  <si>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</si>
  <si>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</si>
  <si>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</si>
  <si>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</si>
  <si>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</si>
  <si>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</si>
  <si>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</si>
  <si>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</si>
  <si>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</si>
  <si>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</si>
  <si>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</si>
  <si>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</si>
  <si>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</si>
  <si>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</si>
  <si>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</si>
  <si>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</si>
  <si>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</si>
  <si>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</si>
  <si>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</si>
  <si>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</si>
  <si>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</si>
  <si>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</si>
  <si>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</si>
  <si>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</si>
  <si>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</si>
  <si>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</si>
  <si>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</si>
  <si>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</si>
  <si>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</si>
  <si>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</si>
  <si>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</si>
  <si>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</si>
  <si>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</si>
  <si>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</si>
  <si>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</si>
  <si>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</si>
  <si>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</si>
  <si>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</si>
  <si>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</si>
  <si>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</si>
  <si>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</si>
  <si>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</si>
  <si>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</si>
  <si>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</si>
  <si>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</si>
  <si>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</si>
  <si>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</si>
  <si>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</si>
  <si>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</si>
  <si>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</si>
  <si>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</si>
  <si>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</si>
  <si>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</si>
  <si>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</si>
  <si>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</si>
  <si>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</si>
  <si>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</si>
  <si>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</si>
  <si>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</si>
  <si>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</si>
  <si>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</si>
  <si>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</si>
  <si>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</si>
  <si>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</si>
  <si>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</si>
  <si>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</si>
  <si>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</si>
  <si>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</si>
  <si>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</si>
  <si>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</si>
  <si>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</si>
  <si>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</si>
  <si>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</si>
  <si>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</si>
  <si>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</si>
  <si>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</si>
  <si>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</si>
  <si>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</si>
  <si>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</si>
  <si>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</si>
  <si>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</si>
  <si>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</si>
  <si>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</si>
  <si>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</si>
  <si>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</si>
  <si>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</si>
  <si>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</si>
  <si>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</si>
  <si>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</si>
  <si>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</si>
  <si>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</si>
  <si>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</si>
  <si>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</si>
  <si>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</si>
  <si>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</si>
  <si>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</si>
  <si>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</si>
  <si>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</si>
  <si>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</si>
  <si>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</si>
  <si>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</si>
  <si>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</si>
  <si>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</si>
  <si>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</si>
  <si>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</si>
  <si>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</si>
  <si>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</si>
  <si>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</si>
  <si>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</si>
  <si>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</si>
  <si>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</si>
  <si>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</si>
  <si>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</si>
  <si>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</si>
  <si>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</si>
  <si>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</si>
  <si>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</si>
  <si>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</si>
  <si>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</si>
  <si>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</si>
  <si>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</si>
  <si>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</si>
  <si>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</si>
  <si>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</si>
  <si>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</si>
  <si>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</si>
  <si>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</si>
  <si>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</si>
  <si>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</si>
  <si>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</si>
  <si>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</si>
  <si>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</si>
  <si>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</si>
  <si>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</si>
  <si>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</si>
  <si>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</si>
  <si>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</si>
  <si>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</si>
  <si>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</si>
  <si>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</si>
  <si>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</si>
  <si>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</si>
  <si>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</si>
  <si>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</si>
  <si>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</si>
  <si>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</si>
  <si>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</si>
  <si>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</si>
  <si>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</si>
  <si>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</si>
  <si>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</si>
  <si>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</si>
  <si>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</si>
  <si>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</si>
  <si>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</si>
  <si>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</si>
  <si>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</si>
  <si>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</si>
  <si>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</si>
  <si>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</si>
  <si>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</si>
  <si>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</si>
  <si>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</si>
  <si>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</si>
  <si>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</si>
  <si>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</si>
  <si>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</si>
  <si>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</si>
  <si>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</si>
  <si>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</si>
  <si>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</si>
  <si>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</si>
  <si>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</si>
  <si>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</si>
  <si>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</si>
  <si>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</si>
  <si>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</si>
  <si>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</si>
  <si>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</si>
  <si>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</si>
  <si>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</si>
  <si>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</si>
  <si>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</si>
  <si>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</si>
  <si>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</si>
  <si>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</si>
  <si>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</si>
  <si>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</si>
  <si>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</si>
  <si>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</si>
  <si>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</si>
  <si>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</si>
  <si>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</si>
  <si>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</si>
  <si>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</si>
  <si>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</si>
  <si>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</si>
  <si>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</si>
  <si>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</si>
  <si>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</si>
  <si>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</si>
  <si>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</si>
  <si>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</si>
  <si>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</si>
  <si>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</si>
  <si>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</si>
  <si>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</si>
  <si>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</si>
  <si>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</si>
  <si>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</si>
  <si>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</si>
  <si>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</si>
  <si>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</si>
  <si>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</si>
  <si>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</si>
  <si>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</si>
  <si>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</si>
  <si>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</si>
  <si>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</si>
  <si>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</si>
  <si>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</si>
  <si>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</si>
  <si>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</si>
  <si>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</si>
  <si>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</si>
  <si>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</si>
  <si>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</si>
  <si>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</si>
  <si>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</si>
  <si>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</si>
  <si>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</si>
  <si>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</si>
  <si>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</si>
  <si>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</si>
  <si>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</si>
  <si>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</si>
  <si>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</si>
  <si>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</si>
  <si>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</si>
  <si>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</si>
  <si>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</si>
  <si>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</si>
  <si>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</si>
  <si>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</si>
  <si>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</si>
  <si>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</si>
  <si>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</si>
  <si>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</si>
  <si>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</si>
  <si>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</si>
  <si>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</si>
  <si>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</si>
  <si>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</si>
  <si>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</si>
  <si>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</si>
  <si>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</si>
  <si>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</si>
  <si>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</si>
  <si>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</si>
  <si>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</si>
  <si>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</si>
  <si>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</si>
  <si>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</si>
  <si>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</si>
  <si>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</si>
  <si>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</si>
  <si>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</si>
  <si>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</si>
  <si>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</si>
  <si>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</si>
  <si>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</si>
  <si>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</si>
  <si>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</si>
  <si>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</si>
  <si>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</si>
  <si>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</si>
  <si>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</si>
  <si>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</si>
  <si>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</si>
  <si>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</si>
  <si>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</si>
  <si>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</si>
  <si>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</si>
  <si>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</si>
  <si>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</si>
  <si>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</si>
  <si>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</si>
  <si>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</si>
  <si>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</si>
  <si>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</si>
  <si>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</si>
  <si>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</si>
  <si>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</si>
  <si>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</si>
  <si>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</si>
  <si>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</si>
  <si>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</si>
  <si>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</si>
  <si>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</si>
  <si>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</si>
  <si>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</si>
  <si>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</si>
  <si>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</si>
  <si>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</si>
  <si>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</si>
  <si>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</si>
  <si>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</si>
  <si>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</si>
  <si>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</si>
  <si>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</si>
  <si>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</si>
  <si>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</si>
  <si>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</si>
  <si>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</si>
  <si>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</si>
  <si>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</si>
  <si>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</si>
  <si>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</si>
  <si>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</si>
  <si>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</si>
  <si>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</si>
  <si>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</si>
  <si>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</si>
  <si>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</si>
  <si>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</si>
  <si>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</si>
  <si>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</si>
  <si>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</si>
  <si>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</si>
  <si>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</si>
  <si>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</si>
  <si>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</si>
  <si>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</si>
  <si>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</si>
  <si>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</si>
  <si>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</si>
  <si>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</si>
  <si>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</si>
  <si>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</si>
  <si>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</si>
  <si>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</si>
  <si>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</si>
  <si>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</si>
  <si>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</si>
  <si>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</si>
  <si>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</si>
  <si>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</si>
  <si>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</si>
  <si>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</si>
  <si>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</si>
  <si>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</si>
  <si>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</si>
  <si>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</si>
  <si>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</si>
  <si>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</si>
  <si>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</si>
  <si>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</si>
  <si>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</si>
  <si>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</si>
  <si>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</si>
  <si>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</si>
  <si>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</si>
  <si>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</si>
  <si>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</si>
  <si>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</si>
  <si>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</si>
  <si>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</si>
  <si>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</si>
  <si>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</si>
  <si>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</si>
  <si>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</si>
  <si>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</si>
  <si>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</si>
  <si>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</si>
  <si>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</si>
  <si>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</si>
  <si>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</si>
  <si>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</si>
  <si>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</si>
  <si>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</si>
  <si>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</si>
  <si>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</si>
  <si>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</si>
  <si>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</si>
  <si>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</si>
  <si>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</si>
  <si>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</si>
  <si>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</si>
  <si>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</si>
  <si>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</si>
  <si>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</si>
  <si>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</si>
  <si>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</si>
  <si>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</si>
  <si>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</si>
  <si>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</si>
  <si>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</si>
  <si>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</si>
  <si>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</si>
  <si>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</si>
  <si>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</si>
  <si>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</si>
  <si>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</si>
  <si>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</si>
  <si>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</si>
  <si>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</si>
  <si>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</si>
  <si>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</si>
  <si>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</si>
  <si>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</si>
  <si>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</si>
  <si>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</si>
  <si>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</si>
  <si>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</si>
  <si>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</si>
  <si>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</si>
  <si>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</si>
  <si>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</si>
  <si>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</si>
  <si>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</si>
  <si>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</si>
  <si>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</si>
  <si>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</si>
  <si>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</si>
  <si>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</si>
  <si>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</si>
  <si>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</si>
  <si>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</si>
  <si>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</si>
  <si>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</si>
  <si>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</si>
  <si>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</si>
  <si>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</si>
  <si>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</si>
  <si>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</si>
  <si>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</si>
  <si>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</si>
  <si>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</si>
  <si>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</si>
  <si>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</si>
  <si>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</si>
  <si>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</si>
  <si>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</si>
  <si>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</si>
  <si>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</si>
  <si>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</si>
  <si>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</si>
  <si>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</si>
  <si>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</si>
  <si>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</si>
  <si>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</si>
  <si>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</si>
  <si>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</si>
  <si>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</si>
  <si>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</si>
  <si>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</si>
  <si>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</si>
  <si>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</si>
  <si>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</si>
  <si>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</si>
  <si>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</si>
  <si>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</si>
  <si>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</si>
  <si>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</si>
  <si>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</si>
  <si>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</si>
  <si>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</si>
  <si>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</si>
  <si>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</si>
  <si>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</si>
  <si>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</si>
  <si>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</si>
  <si>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</si>
  <si>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</si>
  <si>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</si>
  <si>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</si>
  <si>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</si>
  <si>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</si>
  <si>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</si>
  <si>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</si>
  <si>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</si>
  <si>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</si>
  <si>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</si>
  <si>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</si>
  <si>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</si>
  <si>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</si>
  <si>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</si>
  <si>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</si>
  <si>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</si>
  <si>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</si>
  <si>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</si>
  <si>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</si>
  <si>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</si>
  <si>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</si>
  <si>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</si>
  <si>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</si>
  <si>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</si>
  <si>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</si>
  <si>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</si>
  <si>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</si>
  <si>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</si>
  <si>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</si>
  <si>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</si>
  <si>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</si>
  <si>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</si>
  <si>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</si>
  <si>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</si>
  <si>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</si>
  <si>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</si>
  <si>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</si>
  <si>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</si>
  <si>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</si>
  <si>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</si>
  <si>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</si>
  <si>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</si>
  <si>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</si>
  <si>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</si>
  <si>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</si>
  <si>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</si>
  <si>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</si>
  <si>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</si>
  <si>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</si>
  <si>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</si>
  <si>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</si>
  <si>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</si>
  <si>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</si>
  <si>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</si>
  <si>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</si>
  <si>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</si>
  <si>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</si>
  <si>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</si>
  <si>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</si>
  <si>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</si>
  <si>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</si>
  <si>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</si>
  <si>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</si>
  <si>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</si>
  <si>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</si>
  <si>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</si>
  <si>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</si>
  <si>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</si>
  <si>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</si>
  <si>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</si>
  <si>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</si>
  <si>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</si>
  <si>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</si>
  <si>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</si>
  <si>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</si>
  <si>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</si>
  <si>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</si>
  <si>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</si>
  <si>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</si>
  <si>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</si>
  <si>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</si>
  <si>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</si>
  <si>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</si>
  <si>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</si>
  <si>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</si>
  <si>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</si>
  <si>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</si>
  <si>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</si>
  <si>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</si>
  <si>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</si>
  <si>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</si>
  <si>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</si>
  <si>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</si>
  <si>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</si>
  <si>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</si>
  <si>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</si>
  <si>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</si>
  <si>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</si>
  <si>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</si>
  <si>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</si>
  <si>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</si>
  <si>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</si>
  <si>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</si>
  <si>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</si>
  <si>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</si>
  <si>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</si>
  <si>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</si>
  <si>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</si>
  <si>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</si>
  <si>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</si>
  <si>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</si>
  <si>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</si>
  <si>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</si>
  <si>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</si>
  <si>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</si>
  <si>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</si>
  <si>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</si>
  <si>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</si>
  <si>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</si>
  <si>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</si>
  <si>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</si>
  <si>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</si>
  <si>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</si>
  <si>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</si>
  <si>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</si>
  <si>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</si>
  <si>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</si>
  <si>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</si>
  <si>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</si>
  <si>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</si>
  <si>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</si>
  <si>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</si>
  <si>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</si>
  <si>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</si>
  <si>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</si>
  <si>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</si>
  <si>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</si>
  <si>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</si>
  <si>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</si>
  <si>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</si>
  <si>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</si>
  <si>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</si>
  <si>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</si>
  <si>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</si>
  <si>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</si>
  <si>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</si>
  <si>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</si>
  <si>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</si>
  <si>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</si>
  <si>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</si>
  <si>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</si>
  <si>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</si>
  <si>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</si>
  <si>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</si>
  <si>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</si>
  <si>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</si>
  <si>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</si>
  <si>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</si>
  <si>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</si>
  <si>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</si>
  <si>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</si>
  <si>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</si>
  <si>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</si>
  <si>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</si>
  <si>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</si>
  <si>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</si>
  <si>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</si>
  <si>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</si>
  <si>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</si>
  <si>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</si>
  <si>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</si>
  <si>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</si>
  <si>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</si>
  <si>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</si>
  <si>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</si>
  <si>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</si>
  <si>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</si>
  <si>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</si>
  <si>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</si>
  <si>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</si>
  <si>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</si>
  <si>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</si>
  <si>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</si>
  <si>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</si>
  <si>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</si>
  <si>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</si>
  <si>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</si>
  <si>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</si>
  <si>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</si>
  <si>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</si>
  <si>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</si>
  <si>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</si>
  <si>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</si>
  <si>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</si>
  <si>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</si>
  <si>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</si>
  <si>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</si>
  <si>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</si>
  <si>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</si>
  <si>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</si>
  <si>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</si>
  <si>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</si>
  <si>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</si>
  <si>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</si>
  <si>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</si>
  <si>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</si>
  <si>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</si>
  <si>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</si>
  <si>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</si>
  <si>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</si>
  <si>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</si>
  <si>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</si>
  <si>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</si>
  <si>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</si>
  <si>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</si>
  <si>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</si>
  <si>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</si>
  <si>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</si>
  <si>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</si>
  <si>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</si>
  <si>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</si>
  <si>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</si>
  <si>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</si>
  <si>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</si>
  <si>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</si>
  <si>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</si>
  <si>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</si>
  <si>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</si>
  <si>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</si>
  <si>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</si>
  <si>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</si>
  <si>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</si>
  <si>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</si>
  <si>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</si>
  <si>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</si>
  <si>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</si>
  <si>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</si>
  <si>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</si>
  <si>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</si>
  <si>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</si>
  <si>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</si>
  <si>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</si>
  <si>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</si>
  <si>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</si>
  <si>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</si>
  <si>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</si>
  <si>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</si>
  <si>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</si>
  <si>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</si>
  <si>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</si>
  <si>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</si>
  <si>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</si>
  <si>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</si>
  <si>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</si>
  <si>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</si>
  <si>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</si>
  <si>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</si>
  <si>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</si>
  <si>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</si>
  <si>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</si>
  <si>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</si>
  <si>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</si>
  <si>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</si>
  <si>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</si>
  <si>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</si>
  <si>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</si>
  <si>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</si>
  <si>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</si>
  <si>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</si>
  <si>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</si>
  <si>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</si>
  <si>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</si>
  <si>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</si>
  <si>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</si>
  <si>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</si>
  <si>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</si>
  <si>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</si>
  <si>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</si>
  <si>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</si>
  <si>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</si>
  <si>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</si>
  <si>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</si>
  <si>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</si>
  <si>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</si>
  <si>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</si>
  <si>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</si>
  <si>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</si>
  <si>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</si>
  <si>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</si>
  <si>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</si>
  <si>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</si>
  <si>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</si>
  <si>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</si>
  <si>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</si>
  <si>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</si>
  <si>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</si>
  <si>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</si>
  <si>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</si>
  <si>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</si>
  <si>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</si>
  <si>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</si>
  <si>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</si>
  <si>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</si>
  <si>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</si>
  <si>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</si>
  <si>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</si>
  <si>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</si>
  <si>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</si>
  <si>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</si>
  <si>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</si>
  <si>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</si>
  <si>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</si>
  <si>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</si>
  <si>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</si>
  <si>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</si>
  <si>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</si>
  <si>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</si>
  <si>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</si>
  <si>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</si>
  <si>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</si>
  <si>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</si>
  <si>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</si>
  <si>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</si>
  <si>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</si>
  <si>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</si>
  <si>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</si>
  <si>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</si>
  <si>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</si>
  <si>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</si>
  <si>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</si>
  <si>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</si>
  <si>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</si>
  <si>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</si>
  <si>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</si>
  <si>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</si>
  <si>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</si>
  <si>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</si>
  <si>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</si>
  <si>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</si>
  <si>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</si>
  <si>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</si>
  <si>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</si>
  <si>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</si>
  <si>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</si>
  <si>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</si>
  <si>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</si>
  <si>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</si>
  <si>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</si>
  <si>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</si>
  <si>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</si>
  <si>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</si>
  <si>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</si>
  <si>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</si>
  <si>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</si>
  <si>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</si>
  <si>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</si>
  <si>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</si>
  <si>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</si>
  <si>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</si>
  <si>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</si>
  <si>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</si>
  <si>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</si>
  <si>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</si>
  <si>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</si>
  <si>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</si>
  <si>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</si>
  <si>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</si>
  <si>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</si>
  <si>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</si>
  <si>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</si>
  <si>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</si>
  <si>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</si>
  <si>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</si>
  <si>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</si>
  <si>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</si>
  <si>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</si>
  <si>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</si>
  <si>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</si>
  <si>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</si>
  <si>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</si>
  <si>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</si>
  <si>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</si>
  <si>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</si>
  <si>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</si>
  <si>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</si>
  <si>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</si>
  <si>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</si>
  <si>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</si>
  <si>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</si>
  <si>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</si>
  <si>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</si>
  <si>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</si>
  <si>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</si>
  <si>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</si>
  <si>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</si>
  <si>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</si>
  <si>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</si>
  <si>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</si>
  <si>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</si>
  <si>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</si>
  <si>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</si>
  <si>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</si>
  <si>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</si>
  <si>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</si>
  <si>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</si>
  <si>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</si>
  <si>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</si>
  <si>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</si>
  <si>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</si>
  <si>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</si>
  <si>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</si>
  <si>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</si>
  <si>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</si>
  <si>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</si>
  <si>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</si>
  <si>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</si>
  <si>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</si>
  <si>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</si>
  <si>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</si>
  <si>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</si>
  <si>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</si>
  <si>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</si>
  <si>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</si>
  <si>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</si>
  <si>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</si>
  <si>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</si>
  <si>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</si>
  <si>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</si>
  <si>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</si>
  <si>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</si>
  <si>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</si>
  <si>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</si>
  <si>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</si>
  <si>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</si>
  <si>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</si>
  <si>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</si>
  <si>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</si>
  <si>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</si>
  <si>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</si>
  <si>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</si>
  <si>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</si>
  <si>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</si>
  <si>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</si>
  <si>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</si>
  <si>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</si>
  <si>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</si>
  <si>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</si>
  <si>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</si>
  <si>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</si>
  <si>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</si>
  <si>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</si>
  <si>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</si>
  <si>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</si>
  <si>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</si>
  <si>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</si>
  <si>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</si>
  <si>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</si>
  <si>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</si>
  <si>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</si>
  <si>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</si>
  <si>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</si>
  <si>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</si>
  <si>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</si>
  <si>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</si>
  <si>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</si>
  <si>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</si>
  <si>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</si>
  <si>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</si>
  <si>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</si>
  <si>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</si>
  <si>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</si>
  <si>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</si>
  <si>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</si>
  <si>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</si>
  <si>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</si>
  <si>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</si>
  <si>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</si>
  <si>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</si>
  <si>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</si>
  <si>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</si>
  <si>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</si>
  <si>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</si>
  <si>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</si>
  <si>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</si>
  <si>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</si>
  <si>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</si>
  <si>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</si>
  <si>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</si>
  <si>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</si>
  <si>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</si>
  <si>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</si>
  <si>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</si>
  <si>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</si>
  <si>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</si>
  <si>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</si>
  <si>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</si>
  <si>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</si>
  <si>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</si>
  <si>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</si>
  <si>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</si>
  <si>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</si>
  <si>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</si>
  <si>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</si>
  <si>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</si>
  <si>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</si>
  <si>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</si>
  <si>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</si>
  <si>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</si>
  <si>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</si>
  <si>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</si>
  <si>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</si>
  <si>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</si>
  <si>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</si>
  <si>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</si>
  <si>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</si>
  <si>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</si>
  <si>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</si>
  <si>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</si>
  <si>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</si>
  <si>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</si>
  <si>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</si>
  <si>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</si>
  <si>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</si>
  <si>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</si>
  <si>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</si>
  <si>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</si>
  <si>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</si>
  <si>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</si>
  <si>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</si>
  <si>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</si>
  <si>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</si>
  <si>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</si>
  <si>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</si>
  <si>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</si>
  <si>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</si>
  <si>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</si>
  <si>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</si>
  <si>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</si>
  <si>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</si>
  <si>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</si>
  <si>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</si>
  <si>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</si>
  <si>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</si>
  <si>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</si>
  <si>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</si>
  <si>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</si>
  <si>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</si>
  <si>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</si>
  <si>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</si>
  <si>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</si>
  <si>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</si>
  <si>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</si>
  <si>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</si>
  <si>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</si>
  <si>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</si>
  <si>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</si>
  <si>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</si>
  <si>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</si>
  <si>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</si>
  <si>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</si>
  <si>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</si>
  <si>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</si>
  <si>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</si>
  <si>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</si>
  <si>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</si>
  <si>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</si>
  <si>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</si>
  <si>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</si>
  <si>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</si>
  <si>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</si>
  <si>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</si>
  <si>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</si>
  <si>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</si>
  <si>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</si>
  <si>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</si>
  <si>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</si>
  <si>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</si>
  <si>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</si>
  <si>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</si>
  <si>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</si>
  <si>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</si>
  <si>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</si>
  <si>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</si>
  <si>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</si>
  <si>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</si>
  <si>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</si>
  <si>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</si>
  <si>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</si>
  <si>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</si>
  <si>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</si>
  <si>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</si>
  <si>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</si>
  <si>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</si>
  <si>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</si>
  <si>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</si>
  <si>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</si>
  <si>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</si>
  <si>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</si>
  <si>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</si>
  <si>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</si>
  <si>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</si>
  <si>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</si>
  <si>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</si>
  <si>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</si>
  <si>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</si>
  <si>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</si>
  <si>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</si>
  <si>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</si>
  <si>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</si>
  <si>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</si>
  <si>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</si>
  <si>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</si>
  <si>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</si>
  <si>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</si>
  <si>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</si>
  <si>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</si>
  <si>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</si>
  <si>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</si>
  <si>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</si>
  <si>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</si>
  <si>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</si>
  <si>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</si>
  <si>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</si>
  <si>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</si>
  <si>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</si>
  <si>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</si>
  <si>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</si>
  <si>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</si>
  <si>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</si>
  <si>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</si>
  <si>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</si>
  <si>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</si>
  <si>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</si>
  <si>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</si>
  <si>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</si>
  <si>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</si>
  <si>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</si>
  <si>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</si>
  <si>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</si>
  <si>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</si>
  <si>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</si>
  <si>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</si>
  <si>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</si>
  <si>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</si>
  <si>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</si>
  <si>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</si>
  <si>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</si>
  <si>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</si>
  <si>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</si>
  <si>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</si>
  <si>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</si>
  <si>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</si>
  <si>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</si>
  <si>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</si>
  <si>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</si>
  <si>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</si>
  <si>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</si>
  <si>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</si>
  <si>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</si>
  <si>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</si>
  <si>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</si>
  <si>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</si>
  <si>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</si>
  <si>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</si>
  <si>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</si>
  <si>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</si>
  <si>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</si>
  <si>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</si>
  <si>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</si>
  <si>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</si>
  <si>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</si>
  <si>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</si>
  <si>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</si>
  <si>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</si>
  <si>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</si>
  <si>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</si>
  <si>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</si>
  <si>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</si>
  <si>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</si>
  <si>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</si>
  <si>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</si>
  <si>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</si>
  <si>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</si>
  <si>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</si>
  <si>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</si>
  <si>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</si>
  <si>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</si>
  <si>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</si>
  <si>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</si>
  <si>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</si>
  <si>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</si>
  <si>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</si>
  <si>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</si>
  <si>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</si>
  <si>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</si>
  <si>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</si>
  <si>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</si>
  <si>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</si>
  <si>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</si>
  <si>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</si>
  <si>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</si>
  <si>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</si>
  <si>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</si>
  <si>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</si>
  <si>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</si>
  <si>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</si>
  <si>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</si>
  <si>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</si>
  <si>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</si>
  <si>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</si>
  <si>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</si>
  <si>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</si>
  <si>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</si>
  <si>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</si>
  <si>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</si>
  <si>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</si>
  <si>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</si>
  <si>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</si>
  <si>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</si>
  <si>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</si>
  <si>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</si>
  <si>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</si>
  <si>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</si>
  <si>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</si>
  <si>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</si>
  <si>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</si>
  <si>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</si>
  <si>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</si>
  <si>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</si>
  <si>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</si>
  <si>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</si>
  <si>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</si>
  <si>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</si>
  <si>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</si>
  <si>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</si>
  <si>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</si>
  <si>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</si>
  <si>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</si>
  <si>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</si>
  <si>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</si>
  <si>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</si>
  <si>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</si>
  <si>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</si>
  <si>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</si>
  <si>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</si>
  <si>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</si>
  <si>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</si>
  <si>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</si>
  <si>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</si>
  <si>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</si>
  <si>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</si>
  <si>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</si>
  <si>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</si>
  <si>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</si>
  <si>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</si>
  <si>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</si>
  <si>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</si>
  <si>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</si>
  <si>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</si>
  <si>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</si>
  <si>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</si>
  <si>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</si>
  <si>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</si>
  <si>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</si>
  <si>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</si>
  <si>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</si>
  <si>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</si>
  <si>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</si>
  <si>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</si>
  <si>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</si>
  <si>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</si>
  <si>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</si>
  <si>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</si>
  <si>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</si>
  <si>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</si>
  <si>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</si>
  <si>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</si>
  <si>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</si>
  <si>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</si>
  <si>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</si>
  <si>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</si>
  <si>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</si>
  <si>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</si>
  <si>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</si>
  <si>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</si>
  <si>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</si>
  <si>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</si>
  <si>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</si>
  <si>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</si>
  <si>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</si>
  <si>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</si>
  <si>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</si>
  <si>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</si>
  <si>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</si>
  <si>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</si>
  <si>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</si>
  <si>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</si>
  <si>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</si>
  <si>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</si>
  <si>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</si>
  <si>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</si>
  <si>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</si>
  <si>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</si>
  <si>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</si>
  <si>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</si>
  <si>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</si>
  <si>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</si>
  <si>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</si>
  <si>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</si>
  <si>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</si>
  <si>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</si>
  <si>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</si>
  <si>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</si>
  <si>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</si>
  <si>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</si>
  <si>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</si>
  <si>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</si>
  <si>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</si>
  <si>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</si>
  <si>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</si>
  <si>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</si>
  <si>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</si>
  <si>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</si>
  <si>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</si>
  <si>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</si>
  <si>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</si>
  <si>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</si>
  <si>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</si>
  <si>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</si>
  <si>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</si>
  <si>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</si>
  <si>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</si>
  <si>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</si>
  <si>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</si>
  <si>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</si>
  <si>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</si>
  <si>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</si>
  <si>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</si>
  <si>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</si>
  <si>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</si>
  <si>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</si>
  <si>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</si>
  <si>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</si>
  <si>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</si>
  <si>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</si>
  <si>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</si>
  <si>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</si>
  <si>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</si>
  <si>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</si>
  <si>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</si>
  <si>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</si>
  <si>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</si>
  <si>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</si>
  <si>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</si>
  <si>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</si>
  <si>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</si>
  <si>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</si>
  <si>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</si>
  <si>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</si>
  <si>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</si>
  <si>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</si>
  <si>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</si>
  <si>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</si>
  <si>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</si>
  <si>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</si>
  <si>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</si>
  <si>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</si>
  <si>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</si>
  <si>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</si>
  <si>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</si>
  <si>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</si>
  <si>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</si>
  <si>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</si>
  <si>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</si>
  <si>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</si>
  <si>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</si>
  <si>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</si>
  <si>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</si>
  <si>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</si>
  <si>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</si>
  <si>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</si>
  <si>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</si>
  <si>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</si>
  <si>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</si>
  <si>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</si>
  <si>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</si>
  <si>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</si>
  <si>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</si>
  <si>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</si>
  <si>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</si>
  <si>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</si>
  <si>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</si>
  <si>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</si>
  <si>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</si>
  <si>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</si>
  <si>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</si>
  <si>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</si>
  <si>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</si>
  <si>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</si>
  <si>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</si>
  <si>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</si>
  <si>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</si>
  <si>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</si>
  <si>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</si>
  <si>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</si>
  <si>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</si>
  <si>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</si>
  <si>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</si>
  <si>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</si>
  <si>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</si>
  <si>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</si>
  <si>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</si>
  <si>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</si>
  <si>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</si>
  <si>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</si>
  <si>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</si>
  <si>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</si>
  <si>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</si>
  <si>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</si>
  <si>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</si>
  <si>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</si>
  <si>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</si>
  <si>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</si>
  <si>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</si>
  <si>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</si>
  <si>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</si>
  <si>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</si>
  <si>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</si>
  <si>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</si>
  <si>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</si>
  <si>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</si>
  <si>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</si>
  <si>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</si>
  <si>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</si>
  <si>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</si>
  <si>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</si>
  <si>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</si>
  <si>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</si>
  <si>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</si>
  <si>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</si>
  <si>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</si>
  <si>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</si>
  <si>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</si>
  <si>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</si>
  <si>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</si>
  <si>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</si>
  <si>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</si>
  <si>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</si>
  <si>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</si>
  <si>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</si>
  <si>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</si>
  <si>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</si>
  <si>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</si>
  <si>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</si>
  <si>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</si>
  <si>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</si>
  <si>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</si>
  <si>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</si>
  <si>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</si>
  <si>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</si>
  <si>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</si>
  <si>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</si>
  <si>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</si>
  <si>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</si>
  <si>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</si>
  <si>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</si>
  <si>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</si>
  <si>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</si>
  <si>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</si>
  <si>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</si>
  <si>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</si>
  <si>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</si>
  <si>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</si>
  <si>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</si>
  <si>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</si>
  <si>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</si>
  <si>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</si>
  <si>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</si>
  <si>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</si>
  <si>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</si>
  <si>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</si>
  <si>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</si>
  <si>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</si>
  <si>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</si>
  <si>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</si>
  <si>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</si>
  <si>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</si>
  <si>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</si>
  <si>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</si>
  <si>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</si>
  <si>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</si>
  <si>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</si>
  <si>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</si>
  <si>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</si>
  <si>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</si>
  <si>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</si>
  <si>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</si>
  <si>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</si>
  <si>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</si>
  <si>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</si>
  <si>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</si>
  <si>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</si>
  <si>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</si>
  <si>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</si>
  <si>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</si>
  <si>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</si>
  <si>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</si>
  <si>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</si>
  <si>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</si>
  <si>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</si>
  <si>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</si>
  <si>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</si>
  <si>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</si>
  <si>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</si>
  <si>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</si>
  <si>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</si>
  <si>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</si>
  <si>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</si>
  <si>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</si>
  <si>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</si>
  <si>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</si>
  <si>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</si>
  <si>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</si>
  <si>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</si>
  <si>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</si>
  <si>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</si>
  <si>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</si>
  <si>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</si>
  <si>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</si>
  <si>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</si>
  <si>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</si>
  <si>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</si>
  <si>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</si>
  <si>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</si>
  <si>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</si>
  <si>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</si>
  <si>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</si>
  <si>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</si>
  <si>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</si>
  <si>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</si>
  <si>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</si>
  <si>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</si>
  <si>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</si>
  <si>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</si>
  <si>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</si>
  <si>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</si>
  <si>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</si>
  <si>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</si>
  <si>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</si>
  <si>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</si>
  <si>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</si>
  <si>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</si>
  <si>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</si>
  <si>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</si>
  <si>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</si>
  <si>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</si>
  <si>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</si>
  <si>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</si>
  <si>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</si>
  <si>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</si>
  <si>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</si>
  <si>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</si>
  <si>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</si>
  <si>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</si>
  <si>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</si>
  <si>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</si>
  <si>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</si>
  <si>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</si>
  <si>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</si>
  <si>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</si>
  <si>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</si>
  <si>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</si>
  <si>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</si>
  <si>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</si>
  <si>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</si>
  <si>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</si>
  <si>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</si>
  <si>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</si>
  <si>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</si>
  <si>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</si>
  <si>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</si>
  <si>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</si>
  <si>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</si>
  <si>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</si>
  <si>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</si>
  <si>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</si>
  <si>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</si>
  <si>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</si>
  <si>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</si>
  <si>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</si>
  <si>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</si>
  <si>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</si>
  <si>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</si>
  <si>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</si>
  <si>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</si>
  <si>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</si>
  <si>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</si>
  <si>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</si>
  <si>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</si>
  <si>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</si>
  <si>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</si>
  <si>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</si>
  <si>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</si>
  <si>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</si>
  <si>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</si>
  <si>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</si>
  <si>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</si>
  <si>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</si>
  <si>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</si>
  <si>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</si>
  <si>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</si>
  <si>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</si>
  <si>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</si>
  <si>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</si>
  <si>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</si>
  <si>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</si>
  <si>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</si>
  <si>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</si>
  <si>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</si>
  <si>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</si>
  <si>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</si>
  <si>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</si>
  <si>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</si>
  <si>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</si>
  <si>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</si>
  <si>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</si>
  <si>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</si>
  <si>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</si>
  <si>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</si>
  <si>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</si>
  <si>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</si>
  <si>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</si>
  <si>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</si>
  <si>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</si>
  <si>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</si>
  <si>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</si>
  <si>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</si>
  <si>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</si>
  <si>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</si>
  <si>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</si>
  <si>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</si>
  <si>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</si>
  <si>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</si>
  <si>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</si>
  <si>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</si>
  <si>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</si>
  <si>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</si>
  <si>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</si>
  <si>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</si>
  <si>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</si>
  <si>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</si>
  <si>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</si>
  <si>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</si>
  <si>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</si>
  <si>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</si>
  <si>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</si>
  <si>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</si>
  <si>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</si>
  <si>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</si>
  <si>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</si>
  <si>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</si>
  <si>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</si>
  <si>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</si>
  <si>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</si>
  <si>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</si>
  <si>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</si>
  <si>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</si>
  <si>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</si>
  <si>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</si>
  <si>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</si>
  <si>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</si>
  <si>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</si>
  <si>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</si>
  <si>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</si>
  <si>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</si>
  <si>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</si>
  <si>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</si>
  <si>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</si>
  <si>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</si>
  <si>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</si>
  <si>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</si>
  <si>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</si>
  <si>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</si>
  <si>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</si>
  <si>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</si>
  <si>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</si>
  <si>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</si>
  <si>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</si>
  <si>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</si>
  <si>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</si>
  <si>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</si>
  <si>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</si>
  <si>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</si>
  <si>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</si>
  <si>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</si>
  <si>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</si>
  <si>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</si>
  <si>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</si>
  <si>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</si>
  <si>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</si>
  <si>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</si>
  <si>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</si>
  <si>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</si>
  <si>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</si>
  <si>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</si>
  <si>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</si>
  <si>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</si>
  <si>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</si>
  <si>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</si>
  <si>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</si>
  <si>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</si>
  <si>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</si>
  <si>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</si>
  <si>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</si>
  <si>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</si>
  <si>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</si>
  <si>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</si>
  <si>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</si>
  <si>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</si>
  <si>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</si>
  <si>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</si>
  <si>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</si>
  <si>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</si>
  <si>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</si>
  <si>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</si>
  <si>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</si>
  <si>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</si>
  <si>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</si>
  <si>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</si>
  <si>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</si>
  <si>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</si>
  <si>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</si>
  <si>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</si>
  <si>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</si>
  <si>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</si>
  <si>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</si>
  <si>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</si>
  <si>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</si>
  <si>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</si>
  <si>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</si>
  <si>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</si>
  <si>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</si>
  <si>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</si>
  <si>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</si>
  <si>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</si>
  <si>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</si>
  <si>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</si>
  <si>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</si>
  <si>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</si>
  <si>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</si>
  <si>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</si>
  <si>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</si>
  <si>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</si>
  <si>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</si>
  <si>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</si>
  <si>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</si>
  <si>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</si>
  <si>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</si>
  <si>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</si>
  <si>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</si>
  <si>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</si>
  <si>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</si>
  <si>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</si>
  <si>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</si>
  <si>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</si>
  <si>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</si>
  <si>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</si>
  <si>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</si>
  <si>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</si>
  <si>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</si>
  <si>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</si>
  <si>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</si>
  <si>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</si>
  <si>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</si>
  <si>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</si>
  <si>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</si>
  <si>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</si>
  <si>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</si>
  <si>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</si>
  <si>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</si>
  <si>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</si>
  <si>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</si>
  <si>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</si>
  <si>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</si>
  <si>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</si>
  <si>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</si>
  <si>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</si>
  <si>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</si>
  <si>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</si>
  <si>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</si>
  <si>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</si>
  <si>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</si>
  <si>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</si>
  <si>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</si>
  <si>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</si>
  <si>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</si>
  <si>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</si>
  <si>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</si>
  <si>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</si>
  <si>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</si>
  <si>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</si>
  <si>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</si>
  <si>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</si>
  <si>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</si>
  <si>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</si>
  <si>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</si>
  <si>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</si>
  <si>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</si>
  <si>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</si>
  <si>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</si>
  <si>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</si>
  <si>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</si>
  <si>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</si>
  <si>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</si>
  <si>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</si>
  <si>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</si>
  <si>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</si>
  <si>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</si>
  <si>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</si>
  <si>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</si>
  <si>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</si>
  <si>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</si>
  <si>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</si>
  <si>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</si>
  <si>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</si>
  <si>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</si>
  <si>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</si>
  <si>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</si>
  <si>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</si>
  <si>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</si>
  <si>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</si>
  <si>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</si>
  <si>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</si>
  <si>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</si>
  <si>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</si>
  <si>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</si>
  <si>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</si>
  <si>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</si>
  <si>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</si>
  <si>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</si>
  <si>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</si>
  <si>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</si>
  <si>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</si>
  <si>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</si>
  <si>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</si>
  <si>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</si>
  <si>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</si>
  <si>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</si>
  <si>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</si>
  <si>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</si>
  <si>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</si>
  <si>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</si>
  <si>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</si>
  <si>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</si>
  <si>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</si>
  <si>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</si>
  <si>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</si>
  <si>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</si>
  <si>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</si>
  <si>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</si>
  <si>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</si>
  <si>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</si>
  <si>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</si>
  <si>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</si>
  <si>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</si>
  <si>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</si>
  <si>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</si>
  <si>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</si>
  <si>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</si>
  <si>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</si>
  <si>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</si>
  <si>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</si>
  <si>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</si>
  <si>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</si>
  <si>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</si>
  <si>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</si>
  <si>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</si>
  <si>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</si>
  <si>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</si>
  <si>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</si>
  <si>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</si>
  <si>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</si>
  <si>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</si>
  <si>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</si>
  <si>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</si>
  <si>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</si>
  <si>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</si>
  <si>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</si>
  <si>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</si>
  <si>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</si>
  <si>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</si>
  <si>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</si>
  <si>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</si>
  <si>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</si>
  <si>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</si>
  <si>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</si>
  <si>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</si>
  <si>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</si>
  <si>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</si>
  <si>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</si>
  <si>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</si>
  <si>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</si>
  <si>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</si>
  <si>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</si>
  <si>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</si>
  <si>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</si>
  <si>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</si>
  <si>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</si>
  <si>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</si>
  <si>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</si>
  <si>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</si>
  <si>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</si>
  <si>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</si>
  <si>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</si>
  <si>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</si>
  <si>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</si>
  <si>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</si>
  <si>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</si>
  <si>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</si>
  <si>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</si>
  <si>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</si>
  <si>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</si>
  <si>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</si>
  <si>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</si>
  <si>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</si>
  <si>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</si>
  <si>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</si>
  <si>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</si>
  <si>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</si>
  <si>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</si>
  <si>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</si>
  <si>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</si>
  <si>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</si>
  <si>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</si>
  <si>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</si>
  <si>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</si>
  <si>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</si>
  <si>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</si>
  <si>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</si>
  <si>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</si>
  <si>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</si>
  <si>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</si>
  <si>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</si>
  <si>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</si>
  <si>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</si>
  <si>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</si>
  <si>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</si>
  <si>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</si>
  <si>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</si>
  <si>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</si>
  <si>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</si>
  <si>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</si>
  <si>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</si>
  <si>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</si>
  <si>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</si>
  <si>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</si>
  <si>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</si>
  <si>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</si>
  <si>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</si>
  <si>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</si>
  <si>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</si>
  <si>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</si>
  <si>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</si>
  <si>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</si>
  <si>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</si>
  <si>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</si>
  <si>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</si>
  <si>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</si>
  <si>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</si>
  <si>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</si>
  <si>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</si>
  <si>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</si>
  <si>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</si>
  <si>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</si>
  <si>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</si>
  <si>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</si>
  <si>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</si>
  <si>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</si>
  <si>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</si>
  <si>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</si>
  <si>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</si>
  <si>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</si>
  <si>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</si>
  <si>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</si>
  <si>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</si>
  <si>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</si>
  <si>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</si>
  <si>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</si>
  <si>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</si>
  <si>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</si>
  <si>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</si>
  <si>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</si>
  <si>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</si>
  <si>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</si>
  <si>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</si>
  <si>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</si>
  <si>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</si>
  <si>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</si>
  <si>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</si>
  <si>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</si>
  <si>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</si>
  <si>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</si>
  <si>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</si>
  <si>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</si>
  <si>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</si>
  <si>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</si>
  <si>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</si>
  <si>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</si>
  <si>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</si>
  <si>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</si>
  <si>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</si>
  <si>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</si>
  <si>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</si>
  <si>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</si>
  <si>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</si>
  <si>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</si>
  <si>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</si>
  <si>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</si>
  <si>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</si>
  <si>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</si>
  <si>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</si>
  <si>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</si>
  <si>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</si>
  <si>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</si>
  <si>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</si>
  <si>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</si>
  <si>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</si>
  <si>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</si>
  <si>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</si>
  <si>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</si>
  <si>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</si>
  <si>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</si>
  <si>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</si>
  <si>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</si>
  <si>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</si>
  <si>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</si>
  <si>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</si>
  <si>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</si>
  <si>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</si>
  <si>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</si>
  <si>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</si>
  <si>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</si>
  <si>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</si>
  <si>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</si>
  <si>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</si>
  <si>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</si>
  <si>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</si>
  <si>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</si>
  <si>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</si>
  <si>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</si>
  <si>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</si>
  <si>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</si>
  <si>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</si>
  <si>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</si>
  <si>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</si>
  <si>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</si>
  <si>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</si>
  <si>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</si>
  <si>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</si>
  <si>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</si>
  <si>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</si>
  <si>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</si>
  <si>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</si>
  <si>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</si>
  <si>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</si>
  <si>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</si>
  <si>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</si>
  <si>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</si>
  <si>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</si>
  <si>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</si>
  <si>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</si>
  <si>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</si>
  <si>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</si>
  <si>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</si>
  <si>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</si>
  <si>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</si>
  <si>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</si>
  <si>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</si>
  <si>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</si>
  <si>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</si>
  <si>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</si>
  <si>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</si>
  <si>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</si>
  <si>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</si>
  <si>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</si>
  <si>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</si>
  <si>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</si>
  <si>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</si>
  <si>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</si>
  <si>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</si>
  <si>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</si>
  <si>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</si>
  <si>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</si>
  <si>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</si>
  <si>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</si>
  <si>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</si>
  <si>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</si>
  <si>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</si>
  <si>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</si>
  <si>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</si>
  <si>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</si>
  <si>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</si>
  <si>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</si>
  <si>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</si>
  <si>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</si>
  <si>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</si>
  <si>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</si>
  <si>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</si>
  <si>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</si>
  <si>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</si>
  <si>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</si>
  <si>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</si>
  <si>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</si>
  <si>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</si>
  <si>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</si>
  <si>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</si>
  <si>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</si>
  <si>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</si>
  <si>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</si>
  <si>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</si>
  <si>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</si>
  <si>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</si>
  <si>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</si>
  <si>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</si>
  <si>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</si>
  <si>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</si>
  <si>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</si>
  <si>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</si>
  <si>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</si>
  <si>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</si>
  <si>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</si>
  <si>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</si>
  <si>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</si>
  <si>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</si>
  <si>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</si>
  <si>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</si>
  <si>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</si>
  <si>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</si>
  <si>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</si>
  <si>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</si>
  <si>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</si>
  <si>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</si>
  <si>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</si>
  <si>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</si>
  <si>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</si>
  <si>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</si>
  <si>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</si>
  <si>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</si>
  <si>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</si>
  <si>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</si>
  <si>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</si>
  <si>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</si>
  <si>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</si>
  <si>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</si>
  <si>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</si>
  <si>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</si>
  <si>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</si>
  <si>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</si>
  <si>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</si>
  <si>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</si>
  <si>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</si>
  <si>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</si>
  <si>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</si>
  <si>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</si>
  <si>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</si>
  <si>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</si>
  <si>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</si>
  <si>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</si>
  <si>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</si>
  <si>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</si>
  <si>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</si>
  <si>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</si>
  <si>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</si>
  <si>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</si>
  <si>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</si>
  <si>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</si>
  <si>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</si>
  <si>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</si>
  <si>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</si>
  <si>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</si>
  <si>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</si>
  <si>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</si>
  <si>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</si>
  <si>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</si>
  <si>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</si>
  <si>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</si>
  <si>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</si>
  <si>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</si>
  <si>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</si>
  <si>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</si>
  <si>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</si>
  <si>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</si>
  <si>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</si>
  <si>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</si>
  <si>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</si>
  <si>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</si>
  <si>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</si>
  <si>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</si>
  <si>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</si>
  <si>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</si>
  <si>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</si>
  <si>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</si>
  <si>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</si>
  <si>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</si>
  <si>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</si>
  <si>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</si>
  <si>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</si>
  <si>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</si>
  <si>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</si>
  <si>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</si>
  <si>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</si>
  <si>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</si>
  <si>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</si>
  <si>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</si>
  <si>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</si>
  <si>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</si>
  <si>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</si>
  <si>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</si>
  <si>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</si>
  <si>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</si>
  <si>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</si>
  <si>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</si>
  <si>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</si>
  <si>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</si>
  <si>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</si>
  <si>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</si>
  <si>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</si>
  <si>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</si>
  <si>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</si>
  <si>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</si>
  <si>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</si>
  <si>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</si>
  <si>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</si>
  <si>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</si>
  <si>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</si>
  <si>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</si>
  <si>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</si>
  <si>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</si>
  <si>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</si>
  <si>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</si>
  <si>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</si>
  <si>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</si>
  <si>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</si>
  <si>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</si>
  <si>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</si>
  <si>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</si>
  <si>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</si>
  <si>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</si>
  <si>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</si>
  <si>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</si>
  <si>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</si>
  <si>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</si>
  <si>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</si>
  <si>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</si>
  <si>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</si>
  <si>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</si>
  <si>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</si>
  <si>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</si>
  <si>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</si>
  <si>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</si>
  <si>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</si>
  <si>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</si>
  <si>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</si>
  <si>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</si>
  <si>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</si>
  <si>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</si>
  <si>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</si>
  <si>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</si>
  <si>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</si>
  <si>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</si>
  <si>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</si>
  <si>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</si>
  <si>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</si>
  <si>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</si>
  <si>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</si>
  <si>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</si>
  <si>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</si>
  <si>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</si>
  <si>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</si>
  <si>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</si>
  <si>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</si>
  <si>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</si>
  <si>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</si>
  <si>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</si>
  <si>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</si>
  <si>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</si>
  <si>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</si>
  <si>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</si>
  <si>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</si>
  <si>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</si>
  <si>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</si>
  <si>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</si>
  <si>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</si>
  <si>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</si>
  <si>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</si>
  <si>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</si>
  <si>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</si>
  <si>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</si>
  <si>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</si>
  <si>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</si>
  <si>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</si>
  <si>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</si>
  <si>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</si>
  <si>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</si>
  <si>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</si>
  <si>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</si>
  <si>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</si>
  <si>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</si>
  <si>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</si>
  <si>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</si>
  <si>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</si>
  <si>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</si>
  <si>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</si>
  <si>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</si>
  <si>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</si>
  <si>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</si>
  <si>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</si>
  <si>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</si>
  <si>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</si>
  <si>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</si>
  <si>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</si>
  <si>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</si>
  <si>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</si>
  <si>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</si>
  <si>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</si>
  <si>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</si>
  <si>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</si>
  <si>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</si>
  <si>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</si>
  <si>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</si>
  <si>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</si>
  <si>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</si>
  <si>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</si>
  <si>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</si>
  <si>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</si>
  <si>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</si>
  <si>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</si>
  <si>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</si>
  <si>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</si>
  <si>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</si>
  <si>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</si>
  <si>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</si>
  <si>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</si>
  <si>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</si>
  <si>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</si>
  <si>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</si>
  <si>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</si>
  <si>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</si>
  <si>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</si>
  <si>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</si>
  <si>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</si>
  <si>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</si>
  <si>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</si>
  <si>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</si>
  <si>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</si>
  <si>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</si>
  <si>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</si>
  <si>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</si>
  <si>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</si>
  <si>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</si>
  <si>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</si>
  <si>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</si>
  <si>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</si>
  <si>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</si>
  <si>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</si>
  <si>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</si>
  <si>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</si>
  <si>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</si>
  <si>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</si>
  <si>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</si>
  <si>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</si>
  <si>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</si>
  <si>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</si>
  <si>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</si>
  <si>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</si>
  <si>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</si>
  <si>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</si>
  <si>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</si>
  <si>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</si>
  <si>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</si>
  <si>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</si>
  <si>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</si>
  <si>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</si>
  <si>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</si>
  <si>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</si>
  <si>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</si>
  <si>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</si>
  <si>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</si>
  <si>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</si>
  <si>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</si>
  <si>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</si>
  <si>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</si>
  <si>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</si>
  <si>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</si>
  <si>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</si>
  <si>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</si>
  <si>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</si>
  <si>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</si>
  <si>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</si>
  <si>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</si>
  <si>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</si>
  <si>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</si>
  <si>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</si>
  <si>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</si>
  <si>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</si>
  <si>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</si>
  <si>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</si>
  <si>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</si>
  <si>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</si>
  <si>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</si>
  <si>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</si>
  <si>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</si>
  <si>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</si>
  <si>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</si>
  <si>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</si>
  <si>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</si>
  <si>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</si>
  <si>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</si>
  <si>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</si>
  <si>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</si>
  <si>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</si>
  <si>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</si>
  <si>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</si>
  <si>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</si>
  <si>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</si>
  <si>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</si>
  <si>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</si>
  <si>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</si>
  <si>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</si>
  <si>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</si>
  <si>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</si>
  <si>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</si>
  <si>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</si>
  <si>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</si>
  <si>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</si>
  <si>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</si>
  <si>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</si>
  <si>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</si>
  <si>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</si>
  <si>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</si>
  <si>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</si>
  <si>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</si>
  <si>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</si>
  <si>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</si>
  <si>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</si>
  <si>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</si>
  <si>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</si>
  <si>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</si>
  <si>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</si>
  <si>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</si>
  <si>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</si>
  <si>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</si>
  <si>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</si>
  <si>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</si>
  <si>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</si>
  <si>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</si>
  <si>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</si>
  <si>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</si>
  <si>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</si>
  <si>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</si>
  <si>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</si>
  <si>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</si>
  <si>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</si>
  <si>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</si>
  <si>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</si>
  <si>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</si>
  <si>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</si>
  <si>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</si>
  <si>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</si>
  <si>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</si>
  <si>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</si>
  <si>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</si>
  <si>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</si>
  <si>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</si>
  <si>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</si>
  <si>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</si>
  <si>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</si>
  <si>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</si>
  <si>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</si>
  <si>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</si>
  <si>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</si>
  <si>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</si>
  <si>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</si>
  <si>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</si>
  <si>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</si>
  <si>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</si>
  <si>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</si>
  <si>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</si>
  <si>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</si>
  <si>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</si>
  <si>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</si>
  <si>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</si>
  <si>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</si>
  <si>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</si>
  <si>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</si>
  <si>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</si>
  <si>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</si>
  <si>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</si>
  <si>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</si>
  <si>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</si>
  <si>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</si>
  <si>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</si>
  <si>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</si>
  <si>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</si>
  <si>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</si>
  <si>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</si>
  <si>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</si>
  <si>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</si>
  <si>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</si>
  <si>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</si>
  <si>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</si>
  <si>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</si>
  <si>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</si>
  <si>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</si>
  <si>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</si>
  <si>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</si>
  <si>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</si>
  <si>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</si>
  <si>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</si>
  <si>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</si>
  <si>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</si>
  <si>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</si>
  <si>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</si>
  <si>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</si>
  <si>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</si>
  <si>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</si>
  <si>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</si>
  <si>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</si>
  <si>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</si>
  <si>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</si>
  <si>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</si>
  <si>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</si>
  <si>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</si>
  <si>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</si>
  <si>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</si>
  <si>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</si>
  <si>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</si>
  <si>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</si>
  <si>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</si>
  <si>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</si>
  <si>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</si>
  <si>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</si>
  <si>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</si>
  <si>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</si>
  <si>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</si>
  <si>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</si>
  <si>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</si>
  <si>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</si>
  <si>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</si>
  <si>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</si>
  <si>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</si>
  <si>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</si>
  <si>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</si>
  <si>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</si>
  <si>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</si>
  <si>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</si>
  <si>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</si>
  <si>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</si>
  <si>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</si>
  <si>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</si>
  <si>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</si>
  <si>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</si>
  <si>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</si>
  <si>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</si>
  <si>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</si>
  <si>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</si>
  <si>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</si>
  <si>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</si>
  <si>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</si>
  <si>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</si>
  <si>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</si>
  <si>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</si>
  <si>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</si>
  <si>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</si>
  <si>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</si>
  <si>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</si>
  <si>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</si>
  <si>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</si>
  <si>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</si>
  <si>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</si>
  <si>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</si>
  <si>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</si>
  <si>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</si>
  <si>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</si>
  <si>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</si>
  <si>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</si>
  <si>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</si>
  <si>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</si>
  <si>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</si>
  <si>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</si>
  <si>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</si>
  <si>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</si>
  <si>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</si>
  <si>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</si>
  <si>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</si>
  <si>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</si>
  <si>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</si>
  <si>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</si>
  <si>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</si>
  <si>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</si>
  <si>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</si>
  <si>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</si>
  <si>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</si>
  <si>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</si>
  <si>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</si>
  <si>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</si>
  <si>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</si>
  <si>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</si>
  <si>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</si>
  <si>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</si>
  <si>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</si>
  <si>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</si>
  <si>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</si>
  <si>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</si>
  <si>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</si>
  <si>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</si>
  <si>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</si>
  <si>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</si>
  <si>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</si>
  <si>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</si>
  <si>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</si>
  <si>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</si>
  <si>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</si>
  <si>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</si>
  <si>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</si>
  <si>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</si>
  <si>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</si>
  <si>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</si>
  <si>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</si>
  <si>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</si>
  <si>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</si>
  <si>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</si>
  <si>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</si>
  <si>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</si>
  <si>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</si>
  <si>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</si>
  <si>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</si>
  <si>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</si>
  <si>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</si>
  <si>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</si>
  <si>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</si>
  <si>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</si>
  <si>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</si>
  <si>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</si>
  <si>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</si>
  <si>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</si>
  <si>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</si>
  <si>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</si>
  <si>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</si>
  <si>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</si>
  <si>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</si>
  <si>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</si>
  <si>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</si>
  <si>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</si>
  <si>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</si>
  <si>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</si>
  <si>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</si>
  <si>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</si>
  <si>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</si>
  <si>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</si>
  <si>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</si>
  <si>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</si>
  <si>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</si>
  <si>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</si>
  <si>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</si>
  <si>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</si>
  <si>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</si>
  <si>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</si>
  <si>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</si>
  <si>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</si>
  <si>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</si>
  <si>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</si>
  <si>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</si>
  <si>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</si>
  <si>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</si>
  <si>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</si>
  <si>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</si>
  <si>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</si>
  <si>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</si>
  <si>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</si>
  <si>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</si>
  <si>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</si>
  <si>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</si>
  <si>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</si>
  <si>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</si>
  <si>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</si>
  <si>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</si>
  <si>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</si>
  <si>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</si>
  <si>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</si>
  <si>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</si>
  <si>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</si>
  <si>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</si>
  <si>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</si>
  <si>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</si>
  <si>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</si>
  <si>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</si>
  <si>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</si>
  <si>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</si>
  <si>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</si>
  <si>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</si>
  <si>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</si>
  <si>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</si>
  <si>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</si>
  <si>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</si>
  <si>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</si>
  <si>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</si>
  <si>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</si>
  <si>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</si>
  <si>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</si>
  <si>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</si>
  <si>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</si>
  <si>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</si>
  <si>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</si>
  <si>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</si>
  <si>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</si>
  <si>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</si>
  <si>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</si>
  <si>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</si>
  <si>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</si>
  <si>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</si>
  <si>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</si>
  <si>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</si>
  <si>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</si>
  <si>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</si>
  <si>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</si>
  <si>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</si>
  <si>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</si>
  <si>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</si>
  <si>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</si>
  <si>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</si>
  <si>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</si>
  <si>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</si>
  <si>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</si>
  <si>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</si>
  <si>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</si>
  <si>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</si>
  <si>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</si>
  <si>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</si>
  <si>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</si>
  <si>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</si>
  <si>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</si>
  <si>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</si>
  <si>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</si>
  <si>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</si>
  <si>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</si>
  <si>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</si>
  <si>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</si>
  <si>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</si>
  <si>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</si>
  <si>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</si>
  <si>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</si>
  <si>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</si>
  <si>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</si>
  <si>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</si>
  <si>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</si>
  <si>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</si>
  <si>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</si>
  <si>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</si>
  <si>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</si>
  <si>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</si>
  <si>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</si>
  <si>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</si>
  <si>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</si>
  <si>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</si>
  <si>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</si>
  <si>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</si>
  <si>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</si>
  <si>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</si>
  <si>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</si>
  <si>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</si>
  <si>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</si>
  <si>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</si>
  <si>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</si>
  <si>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</si>
  <si>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</si>
  <si>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</si>
  <si>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</si>
  <si>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</si>
  <si>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</si>
  <si>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</si>
  <si>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</si>
  <si>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</si>
  <si>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</si>
  <si>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</si>
  <si>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</si>
  <si>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</si>
  <si>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</si>
  <si>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</si>
  <si>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</si>
  <si>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</si>
  <si>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</si>
  <si>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</si>
  <si>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</si>
  <si>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</si>
  <si>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</si>
  <si>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</si>
  <si>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</si>
  <si>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</si>
  <si>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</si>
  <si>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</si>
  <si>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</si>
  <si>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</si>
  <si>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</si>
  <si>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</si>
  <si>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</si>
  <si>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</si>
  <si>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</si>
  <si>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</si>
  <si>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</si>
  <si>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</si>
  <si>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</si>
  <si>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</si>
  <si>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</si>
  <si>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</si>
  <si>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</si>
  <si>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</si>
  <si>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</si>
  <si>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</si>
  <si>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</si>
  <si>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</si>
  <si>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</si>
  <si>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</si>
  <si>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</si>
  <si>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</si>
  <si>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</si>
  <si>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</si>
  <si>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</si>
  <si>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</si>
  <si>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</si>
  <si>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</si>
  <si>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</si>
  <si>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</si>
  <si>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</si>
  <si>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</si>
  <si>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</si>
  <si>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</si>
  <si>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</si>
  <si>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</si>
  <si>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</si>
  <si>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</si>
  <si>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</si>
  <si>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</si>
  <si>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</si>
  <si>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</si>
  <si>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</si>
  <si>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</si>
  <si>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</si>
  <si>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</si>
  <si>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</si>
  <si>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</si>
  <si>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</si>
  <si>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</si>
  <si>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</si>
  <si>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</si>
  <si>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</si>
  <si>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</si>
  <si>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</si>
  <si>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</si>
  <si>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</si>
  <si>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</si>
  <si>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</si>
  <si>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</si>
  <si>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</si>
  <si>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</si>
  <si>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</si>
  <si>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</si>
  <si>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</si>
  <si>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</si>
  <si>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</si>
  <si>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</si>
  <si>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</si>
  <si>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</si>
  <si>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</si>
  <si>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</si>
  <si>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</si>
  <si>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</si>
  <si>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</si>
  <si>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</si>
  <si>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</si>
  <si>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</si>
  <si>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</si>
  <si>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</si>
  <si>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</si>
  <si>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</si>
  <si>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</si>
  <si>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</si>
  <si>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</si>
  <si>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</si>
  <si>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</si>
  <si>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</si>
  <si>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</si>
  <si>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</si>
  <si>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</si>
  <si>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</si>
  <si>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</si>
  <si>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</si>
  <si>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</si>
  <si>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</si>
  <si>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</si>
  <si>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</si>
  <si>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</si>
  <si>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</si>
  <si>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</si>
  <si>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</si>
  <si>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</si>
  <si>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</si>
  <si>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</si>
  <si>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</si>
  <si>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</si>
  <si>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</si>
  <si>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</si>
  <si>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</si>
  <si>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</si>
  <si>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</si>
  <si>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</si>
  <si>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</si>
  <si>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</si>
  <si>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</si>
  <si>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</si>
  <si>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</si>
  <si>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</si>
  <si>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</si>
  <si>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</si>
  <si>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</si>
  <si>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</si>
  <si>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</si>
  <si>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</si>
  <si>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</si>
  <si>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</si>
  <si>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</si>
  <si>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</si>
  <si>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</si>
  <si>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</si>
  <si>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</si>
  <si>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</si>
  <si>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</si>
  <si>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</si>
  <si>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</si>
  <si>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</si>
  <si>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</si>
  <si>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</si>
  <si>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</si>
  <si>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</si>
  <si>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</si>
  <si>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</si>
  <si>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</si>
  <si>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</si>
  <si>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</si>
  <si>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</si>
  <si>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</si>
  <si>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</si>
  <si>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</si>
  <si>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</si>
  <si>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</si>
  <si>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</si>
  <si>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</si>
  <si>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</si>
  <si>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</si>
  <si>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</si>
  <si>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</si>
  <si>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</si>
  <si>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</si>
  <si>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</si>
  <si>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</si>
  <si>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</si>
  <si>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</si>
  <si>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</si>
  <si>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</si>
  <si>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</si>
  <si>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</si>
  <si>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</si>
  <si>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</si>
  <si>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</si>
  <si>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</si>
  <si>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</si>
  <si>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</si>
  <si>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</si>
  <si>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</si>
  <si>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</si>
  <si>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</si>
  <si>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</si>
  <si>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</si>
  <si>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</si>
  <si>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</si>
  <si>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</si>
  <si>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</si>
  <si>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</si>
  <si>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</si>
  <si>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</si>
  <si>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</si>
  <si>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</si>
  <si>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</si>
  <si>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</si>
  <si>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</si>
  <si>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</si>
  <si>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</si>
  <si>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</si>
  <si>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</si>
  <si>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</si>
  <si>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</si>
  <si>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</si>
  <si>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</si>
  <si>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</si>
  <si>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</si>
  <si>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</si>
  <si>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</si>
  <si>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</si>
  <si>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</si>
  <si>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</si>
  <si>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</si>
  <si>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</si>
  <si>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</si>
  <si>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</si>
  <si>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</si>
  <si>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</si>
  <si>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</si>
  <si>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</si>
  <si>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</si>
  <si>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</si>
  <si>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</si>
  <si>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</si>
  <si>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</si>
  <si>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</si>
  <si>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</si>
  <si>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</si>
  <si>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</si>
  <si>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</si>
  <si>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</si>
  <si>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</si>
  <si>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</si>
  <si>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</si>
  <si>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</si>
  <si>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</si>
  <si>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</si>
  <si>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</si>
  <si>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</si>
  <si>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</si>
  <si>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</si>
  <si>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</si>
  <si>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</si>
  <si>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</si>
  <si>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</si>
  <si>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</si>
  <si>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</si>
  <si>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</si>
  <si>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</si>
  <si>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</si>
  <si>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</si>
  <si>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</si>
  <si>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</si>
  <si>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</si>
  <si>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</si>
  <si>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</si>
  <si>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</si>
  <si>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</si>
  <si>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</si>
  <si>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</si>
  <si>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</si>
  <si>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</si>
  <si>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</si>
  <si>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</si>
  <si>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</si>
  <si>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</si>
  <si>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</si>
  <si>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</si>
  <si>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</si>
  <si>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</si>
  <si>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</si>
  <si>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</si>
  <si>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</si>
  <si>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</si>
  <si>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</si>
  <si>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</si>
  <si>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</si>
  <si>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</si>
  <si>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</si>
  <si>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</si>
  <si>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</si>
  <si>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</si>
  <si>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</si>
  <si>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</si>
  <si>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</si>
  <si>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</si>
  <si>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</si>
  <si>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</si>
  <si>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</si>
  <si>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</si>
  <si>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</si>
  <si>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</si>
  <si>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</si>
  <si>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</si>
  <si>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</si>
  <si>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</si>
  <si>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</si>
  <si>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</si>
  <si>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</si>
  <si>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</si>
  <si>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</si>
  <si>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</si>
  <si>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</si>
  <si>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</si>
  <si>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</si>
  <si>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</si>
  <si>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</si>
  <si>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</si>
  <si>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</si>
  <si>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</si>
  <si>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</si>
  <si>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</si>
  <si>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</si>
  <si>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</si>
  <si>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</si>
  <si>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</si>
  <si>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</si>
  <si>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</si>
  <si>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</si>
  <si>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</si>
  <si>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</si>
  <si>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</si>
  <si>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</si>
  <si>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</si>
  <si>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</si>
  <si>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</si>
  <si>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</si>
  <si>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</si>
  <si>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</si>
  <si>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</si>
  <si>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</si>
  <si>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</si>
  <si>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</si>
  <si>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</si>
  <si>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</si>
  <si>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</si>
  <si>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</si>
  <si>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</si>
  <si>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</si>
  <si>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</si>
  <si>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</si>
  <si>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</si>
  <si>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</si>
  <si>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</si>
  <si>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</si>
  <si>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</si>
  <si>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</si>
  <si>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</si>
  <si>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</si>
  <si>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</si>
  <si>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</si>
  <si>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</si>
  <si>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</si>
  <si>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</si>
  <si>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</si>
  <si>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</si>
  <si>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</si>
  <si>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</si>
  <si>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</si>
  <si>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</si>
  <si>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</si>
  <si>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</si>
  <si>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</si>
  <si>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</si>
  <si>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</si>
  <si>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</si>
  <si>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</si>
  <si>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</si>
  <si>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</si>
  <si>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</si>
  <si>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</si>
  <si>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</si>
  <si>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</si>
  <si>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</si>
  <si>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</si>
  <si>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</si>
  <si>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</si>
  <si>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</si>
  <si>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</si>
  <si>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</si>
  <si>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</si>
  <si>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</si>
  <si>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</si>
  <si>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</si>
  <si>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</si>
  <si>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</si>
  <si>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</si>
  <si>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</si>
  <si>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</si>
  <si>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</si>
  <si>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</si>
  <si>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</si>
  <si>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</si>
  <si>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</si>
  <si>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</si>
  <si>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</si>
  <si>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</si>
  <si>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</si>
  <si>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</si>
  <si>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</si>
  <si>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</si>
  <si>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</si>
  <si>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</si>
  <si>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</si>
  <si>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</si>
  <si>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</si>
  <si>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</si>
  <si>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</si>
  <si>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</si>
  <si>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</si>
  <si>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</si>
  <si>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</si>
  <si>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</si>
  <si>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</si>
  <si>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</si>
  <si>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</si>
  <si>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</si>
  <si>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</si>
  <si>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</si>
  <si>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</si>
  <si>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</si>
  <si>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</si>
  <si>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</si>
  <si>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</si>
  <si>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</si>
  <si>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</si>
  <si>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</si>
  <si>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</si>
  <si>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</si>
  <si>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</si>
  <si>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</si>
  <si>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</si>
  <si>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</si>
  <si>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</si>
  <si>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</si>
  <si>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</si>
  <si>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</si>
  <si>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</si>
  <si>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</si>
  <si>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</si>
  <si>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</si>
  <si>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</si>
  <si>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</si>
  <si>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</si>
  <si>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</si>
  <si>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</si>
  <si>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</si>
  <si>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</si>
  <si>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</si>
  <si>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</si>
  <si>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</si>
  <si>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</si>
  <si>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</si>
  <si>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</si>
  <si>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</si>
  <si>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</si>
  <si>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</si>
  <si>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</si>
  <si>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</si>
  <si>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</si>
  <si>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</si>
  <si>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</si>
  <si>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</si>
  <si>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</si>
  <si>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</si>
  <si>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</si>
  <si>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</si>
  <si>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</si>
  <si>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</si>
  <si>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</si>
  <si>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</si>
  <si>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</si>
  <si>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</si>
  <si>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</si>
  <si>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</si>
  <si>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</si>
  <si>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</si>
  <si>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</si>
  <si>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</si>
  <si>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</si>
  <si>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</si>
  <si>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</si>
  <si>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</si>
  <si>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</si>
  <si>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</si>
  <si>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</si>
  <si>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</si>
  <si>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</si>
  <si>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</si>
  <si>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</si>
  <si>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</si>
  <si>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</si>
  <si>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</si>
  <si>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</si>
  <si>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</si>
  <si>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</si>
  <si>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</si>
  <si>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</si>
  <si>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</si>
  <si>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</si>
  <si>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</si>
  <si>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</si>
  <si>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</si>
  <si>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</si>
  <si>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</si>
  <si>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</si>
  <si>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</si>
  <si>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</si>
  <si>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</si>
  <si>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</si>
  <si>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</si>
  <si>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</si>
  <si>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</si>
  <si>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</si>
  <si>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</si>
  <si>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</si>
  <si>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</si>
  <si>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</si>
  <si>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</si>
  <si>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</si>
  <si>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</si>
  <si>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</si>
  <si>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</si>
  <si>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</si>
  <si>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</si>
  <si>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</si>
  <si>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</si>
  <si>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</si>
  <si>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</si>
  <si>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</si>
  <si>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</si>
  <si>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</si>
  <si>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</si>
  <si>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</si>
  <si>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</si>
  <si>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</si>
  <si>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</si>
  <si>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</si>
  <si>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</si>
  <si>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</si>
  <si>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</si>
  <si>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</si>
  <si>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</si>
  <si>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</si>
  <si>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</si>
  <si>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</si>
  <si>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</si>
  <si>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</si>
  <si>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</si>
  <si>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</si>
  <si>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</si>
  <si>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</si>
  <si>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</si>
  <si>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</si>
  <si>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</si>
  <si>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</si>
  <si>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</si>
  <si>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</si>
  <si>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</si>
  <si>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</si>
  <si>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</si>
  <si>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</si>
  <si>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</si>
  <si>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</si>
  <si>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</si>
  <si>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</si>
  <si>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</si>
  <si>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</si>
  <si>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</si>
  <si>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</si>
  <si>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</si>
  <si>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</si>
  <si>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</si>
  <si>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</si>
  <si>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</si>
  <si>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</si>
  <si>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</si>
  <si>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</si>
  <si>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</si>
  <si>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</si>
  <si>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</si>
  <si>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</si>
  <si>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</si>
  <si>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</si>
  <si>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</si>
  <si>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</si>
  <si>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</si>
  <si>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</si>
  <si>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</si>
  <si>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</si>
  <si>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</si>
  <si>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</si>
  <si>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</si>
  <si>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</si>
  <si>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</si>
  <si>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</si>
  <si>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</si>
  <si>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</si>
  <si>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</si>
  <si>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</si>
  <si>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</si>
  <si>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</si>
  <si>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</si>
  <si>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</si>
  <si>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</si>
  <si>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</si>
  <si>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</si>
  <si>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</si>
  <si>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</si>
  <si>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</si>
  <si>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</si>
  <si>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</si>
  <si>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</si>
  <si>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</si>
  <si>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</si>
  <si>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</si>
  <si>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</si>
  <si>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</si>
  <si>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</si>
  <si>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</si>
  <si>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</si>
  <si>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</si>
  <si>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</si>
  <si>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</si>
  <si>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</si>
  <si>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</si>
  <si>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</si>
  <si>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</si>
  <si>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</si>
  <si>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</si>
  <si>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</si>
  <si>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</si>
  <si>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</si>
  <si>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</si>
  <si>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</si>
  <si>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</si>
  <si>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</si>
  <si>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</si>
  <si>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</si>
  <si>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</si>
  <si>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</si>
  <si>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</si>
  <si>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</si>
  <si>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</si>
  <si>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</si>
  <si>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</si>
  <si>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</si>
  <si>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</si>
  <si>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</si>
  <si>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</si>
  <si>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</si>
  <si>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</si>
  <si>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</si>
  <si>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</si>
  <si>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</si>
  <si>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</si>
  <si>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</si>
  <si>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</si>
  <si>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</si>
  <si>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</si>
  <si>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</si>
  <si>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</si>
  <si>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</si>
  <si>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</si>
  <si>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</si>
  <si>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</si>
  <si>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</si>
  <si>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</si>
  <si>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</si>
  <si>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</si>
  <si>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</si>
  <si>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</si>
  <si>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</si>
  <si>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</si>
  <si>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</si>
  <si>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</si>
  <si>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</si>
  <si>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</si>
  <si>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</si>
  <si>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</si>
  <si>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</si>
  <si>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</si>
  <si>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</si>
  <si>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</si>
  <si>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</si>
  <si>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</si>
  <si>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</si>
  <si>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</si>
  <si>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</si>
  <si>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</si>
  <si>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</si>
  <si>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</si>
  <si>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</si>
  <si>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</si>
  <si>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</si>
  <si>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</si>
  <si>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</si>
  <si>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</si>
  <si>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</si>
  <si>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</si>
  <si>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</si>
  <si>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</si>
  <si>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</si>
  <si>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</si>
  <si>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</si>
  <si>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</si>
  <si>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</si>
  <si>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</si>
  <si>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</si>
  <si>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</si>
  <si>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</si>
  <si>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</si>
  <si>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</si>
  <si>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</si>
  <si>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</si>
  <si>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</si>
  <si>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</si>
  <si>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</si>
  <si>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</si>
  <si>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</si>
  <si>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</si>
  <si>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</si>
  <si>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</si>
  <si>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</si>
  <si>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</si>
  <si>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</si>
  <si>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</si>
  <si>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</si>
  <si>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</si>
  <si>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</si>
  <si>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</si>
  <si>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</si>
  <si>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</si>
  <si>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</si>
  <si>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</si>
  <si>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</si>
  <si>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</si>
  <si>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</si>
  <si>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</si>
  <si>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</si>
  <si>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</si>
  <si>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</si>
  <si>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</si>
  <si>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</si>
  <si>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</si>
  <si>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</si>
  <si>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</si>
  <si>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</si>
  <si>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</si>
  <si>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</si>
  <si>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</si>
  <si>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</si>
  <si>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</si>
  <si>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</si>
  <si>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</si>
  <si>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</si>
  <si>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</si>
  <si>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</si>
  <si>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</si>
  <si>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</si>
  <si>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</si>
  <si>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</si>
  <si>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</si>
  <si>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</si>
  <si>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</si>
  <si>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</si>
  <si>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</si>
  <si>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</si>
  <si>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</si>
  <si>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</si>
  <si>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</si>
  <si>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</si>
  <si>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</si>
  <si>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</si>
  <si>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</si>
  <si>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</si>
  <si>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</si>
  <si>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</si>
  <si>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</si>
  <si>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</si>
  <si>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</si>
  <si>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</si>
  <si>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</si>
  <si>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</si>
  <si>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</si>
  <si>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</si>
  <si>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</si>
  <si>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</si>
  <si>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</si>
  <si>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</si>
  <si>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</si>
  <si>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</si>
  <si>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</si>
  <si>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</si>
  <si>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</si>
  <si>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</si>
  <si>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</si>
  <si>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</si>
  <si>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</si>
  <si>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</si>
  <si>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</si>
  <si>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</si>
  <si>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</si>
  <si>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</si>
  <si>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</si>
  <si>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</si>
  <si>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</si>
  <si>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</si>
  <si>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</si>
  <si>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</si>
  <si>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</si>
  <si>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</si>
  <si>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</si>
  <si>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</si>
  <si>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</si>
  <si>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</si>
  <si>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</si>
  <si>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</si>
  <si>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</si>
  <si>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</si>
  <si>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</si>
  <si>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</si>
  <si>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</si>
  <si>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</si>
  <si>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</si>
  <si>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</si>
  <si>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</si>
  <si>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</si>
  <si>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</si>
  <si>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</si>
  <si>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</si>
  <si>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</si>
  <si>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</si>
  <si>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</si>
  <si>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</si>
  <si>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</si>
  <si>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</si>
  <si>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</si>
  <si>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</si>
  <si>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</si>
  <si>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</si>
  <si>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</si>
  <si>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</si>
  <si>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</si>
  <si>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</si>
  <si>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</si>
  <si>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</si>
  <si>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</si>
  <si>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</si>
  <si>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</si>
  <si>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</si>
  <si>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</si>
  <si>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</si>
  <si>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</si>
  <si>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</si>
  <si>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</si>
  <si>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</si>
  <si>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</si>
  <si>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</si>
  <si>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</si>
  <si>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</si>
  <si>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</si>
  <si>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</si>
  <si>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</si>
  <si>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</si>
  <si>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</si>
  <si>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</si>
  <si>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</si>
  <si>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</si>
  <si>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</si>
  <si>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</si>
  <si>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</si>
  <si>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</si>
  <si>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</si>
  <si>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</si>
  <si>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</si>
  <si>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</si>
  <si>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</si>
  <si>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</si>
  <si>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</si>
  <si>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</si>
  <si>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</si>
  <si>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</si>
  <si>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</si>
  <si>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</si>
  <si>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</si>
  <si>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</si>
  <si>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</si>
  <si>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</si>
  <si>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</si>
  <si>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</si>
  <si>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</si>
  <si>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</si>
  <si>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</si>
  <si>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</si>
  <si>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</si>
  <si>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</si>
  <si>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</si>
  <si>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</si>
  <si>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</si>
  <si>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</si>
  <si>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</si>
  <si>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</si>
  <si>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</si>
  <si>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</si>
  <si>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</si>
  <si>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</si>
  <si>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</si>
  <si>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</si>
  <si>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</si>
  <si>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</si>
  <si>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</si>
  <si>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</si>
  <si>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</si>
  <si>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</si>
  <si>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</si>
  <si>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</si>
  <si>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</si>
  <si>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</si>
  <si>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</si>
  <si>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</si>
  <si>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</si>
  <si>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</si>
  <si>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</si>
  <si>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</si>
  <si>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</si>
  <si>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</si>
  <si>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</si>
  <si>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</si>
  <si>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</si>
  <si>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</si>
  <si>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</si>
  <si>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</si>
  <si>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</si>
  <si>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</si>
  <si>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</si>
  <si>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</si>
  <si>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</si>
  <si>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</si>
  <si>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</si>
  <si>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</si>
  <si>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</si>
  <si>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</si>
  <si>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</si>
  <si>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</si>
  <si>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</si>
  <si>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</si>
  <si>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</si>
  <si>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</si>
  <si>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</si>
  <si>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</si>
  <si>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</si>
  <si>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</si>
  <si>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</si>
  <si>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</si>
  <si>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</si>
  <si>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</si>
  <si>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</si>
  <si>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</si>
  <si>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</si>
  <si>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</si>
  <si>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</si>
  <si>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</si>
  <si>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</si>
  <si>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</si>
  <si>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</si>
  <si>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</si>
  <si>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</si>
  <si>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</si>
  <si>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</si>
  <si>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</si>
  <si>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</si>
  <si>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</si>
  <si>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</si>
  <si>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</si>
  <si>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</si>
  <si>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</si>
  <si>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</si>
  <si>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</si>
  <si>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</si>
  <si>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</si>
  <si>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</si>
  <si>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</si>
  <si>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</si>
  <si>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</si>
  <si>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</si>
  <si>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</si>
  <si>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</si>
  <si>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</si>
  <si>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</si>
  <si>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</si>
  <si>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</si>
  <si>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</si>
  <si>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</si>
  <si>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</si>
  <si>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</si>
  <si>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</si>
  <si>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</si>
  <si>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</si>
  <si>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</si>
  <si>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</si>
  <si>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</si>
  <si>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</si>
  <si>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</si>
  <si>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</si>
  <si>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</si>
  <si>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</si>
  <si>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</si>
  <si>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</si>
  <si>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</si>
  <si>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</si>
  <si>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</si>
  <si>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</si>
  <si>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</si>
  <si>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</si>
  <si>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</si>
  <si>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</si>
  <si>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</si>
  <si>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</si>
  <si>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</si>
  <si>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</si>
  <si>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</si>
  <si>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</si>
  <si>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</si>
  <si>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</si>
  <si>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</si>
  <si>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</si>
  <si>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</si>
  <si>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</si>
  <si>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</si>
  <si>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</si>
  <si>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</si>
  <si>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</si>
  <si>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</si>
  <si>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</si>
  <si>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</si>
  <si>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</si>
  <si>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</si>
  <si>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</si>
  <si>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</si>
  <si>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</si>
  <si>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</si>
  <si>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</si>
  <si>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</si>
  <si>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</si>
  <si>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</si>
  <si>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</si>
  <si>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</si>
  <si>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</si>
  <si>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</si>
  <si>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</si>
  <si>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</si>
  <si>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</si>
  <si>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</si>
  <si>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</si>
  <si>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</si>
  <si>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</si>
  <si>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</si>
  <si>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</si>
  <si>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</si>
  <si>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</si>
  <si>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</si>
  <si>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</si>
  <si>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</si>
  <si>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</si>
  <si>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</si>
  <si>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</si>
  <si>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</si>
  <si>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</si>
  <si>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</si>
  <si>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</si>
  <si>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</si>
  <si>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</si>
  <si>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</si>
  <si>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</si>
  <si>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</si>
  <si>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</si>
  <si>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</si>
  <si>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</si>
  <si>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</si>
  <si>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</si>
  <si>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</si>
  <si>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</si>
  <si>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</si>
  <si>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</si>
  <si>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</si>
  <si>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</si>
  <si>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</si>
  <si>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</si>
  <si>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</si>
  <si>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</si>
  <si>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</si>
  <si>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</si>
  <si>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</si>
  <si>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</si>
  <si>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</si>
  <si>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</si>
  <si>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</si>
  <si>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</si>
  <si>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</si>
  <si>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</si>
  <si>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</si>
  <si>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</si>
  <si>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</si>
  <si>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</si>
  <si>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</si>
  <si>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</si>
  <si>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</si>
  <si>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</si>
  <si>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</si>
  <si>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</si>
  <si>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</si>
  <si>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</si>
  <si>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</si>
  <si>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</si>
  <si>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</si>
  <si>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</si>
  <si>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</si>
  <si>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</si>
  <si>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</si>
  <si>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</si>
  <si>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</si>
  <si>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</si>
  <si>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</si>
  <si>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</si>
  <si>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</si>
  <si>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</si>
  <si>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</si>
  <si>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</si>
  <si>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</si>
  <si>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</si>
  <si>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</si>
  <si>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</si>
  <si>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</si>
  <si>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</si>
  <si>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</si>
  <si>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</si>
  <si>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</si>
  <si>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</si>
  <si>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</si>
  <si>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</si>
  <si>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</si>
  <si>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</si>
  <si>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</si>
  <si>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</si>
  <si>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</si>
  <si>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</si>
  <si>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</si>
  <si>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</si>
  <si>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</si>
  <si>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</si>
  <si>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</si>
  <si>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</si>
  <si>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</si>
  <si>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</si>
  <si>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</si>
  <si>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</si>
  <si>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</si>
  <si>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</si>
  <si>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</si>
  <si>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</si>
  <si>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</si>
  <si>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</si>
  <si>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</si>
  <si>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</si>
  <si>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</si>
  <si>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</si>
  <si>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</si>
  <si>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</si>
  <si>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</si>
  <si>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</si>
  <si>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</si>
  <si>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</si>
  <si>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</si>
  <si>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</si>
  <si>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</si>
  <si>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</si>
  <si>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</si>
  <si>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</si>
  <si>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</si>
  <si>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</si>
  <si>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</si>
  <si>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</si>
  <si>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</si>
  <si>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</si>
  <si>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</si>
  <si>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</si>
  <si>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</si>
  <si>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</si>
  <si>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</si>
  <si>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</si>
  <si>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</si>
  <si>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</si>
  <si>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</si>
  <si>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</si>
  <si>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</si>
  <si>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</si>
  <si>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</si>
  <si>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</si>
  <si>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</si>
  <si>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</si>
  <si>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</si>
  <si>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</si>
  <si>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</si>
  <si>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</si>
  <si>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</si>
  <si>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</si>
  <si>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</si>
  <si>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</si>
  <si>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</si>
  <si>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</si>
  <si>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</si>
  <si>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</si>
  <si>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</si>
  <si>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</si>
  <si>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</si>
  <si>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</si>
  <si>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</si>
  <si>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</si>
  <si>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</si>
  <si>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</si>
  <si>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</si>
  <si>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</si>
  <si>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</si>
  <si>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</si>
  <si>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</si>
  <si>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</si>
  <si>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</si>
  <si>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</si>
  <si>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</si>
  <si>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</si>
  <si>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</si>
  <si>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</si>
  <si>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</si>
  <si>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</si>
  <si>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</si>
  <si>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</si>
  <si>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</si>
  <si>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</si>
  <si>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</si>
  <si>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</si>
  <si>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</si>
  <si>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</si>
  <si>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</si>
  <si>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</si>
  <si>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</si>
  <si>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</si>
  <si>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</si>
  <si>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</si>
  <si>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</si>
  <si>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</si>
  <si>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</si>
  <si>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</si>
  <si>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</si>
  <si>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</si>
  <si>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</si>
  <si>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</si>
  <si>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</si>
  <si>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</si>
  <si>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</si>
  <si>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</si>
  <si>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</si>
  <si>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</si>
  <si>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</si>
  <si>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</si>
  <si>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</si>
  <si>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</si>
  <si>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</si>
  <si>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</si>
  <si>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</si>
  <si>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</si>
  <si>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</si>
  <si>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</si>
  <si>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</si>
  <si>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</si>
  <si>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</si>
  <si>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</si>
  <si>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</si>
  <si>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</si>
  <si>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</si>
  <si>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</si>
  <si>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</si>
  <si>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</si>
  <si>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</si>
  <si>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</si>
  <si>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</si>
  <si>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</si>
  <si>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</si>
  <si>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</si>
  <si>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</si>
  <si>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</si>
  <si>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</si>
  <si>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</si>
  <si>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</si>
  <si>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</si>
  <si>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</si>
  <si>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</si>
  <si>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</si>
  <si>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</si>
  <si>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</si>
  <si>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</si>
  <si>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</si>
  <si>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</si>
  <si>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</si>
  <si>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</si>
  <si>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</si>
  <si>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</si>
  <si>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</si>
  <si>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</si>
  <si>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</si>
  <si>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</si>
  <si>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</si>
  <si>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</si>
  <si>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</si>
  <si>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</si>
  <si>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</si>
  <si>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</si>
  <si>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</si>
  <si>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</si>
  <si>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</si>
  <si>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</si>
  <si>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</si>
  <si>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</si>
  <si>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</si>
  <si>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</si>
  <si>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</si>
  <si>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</si>
  <si>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</si>
  <si>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</si>
  <si>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</si>
  <si>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</si>
  <si>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</si>
  <si>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</si>
  <si>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</si>
  <si>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</si>
  <si>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</si>
  <si>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</si>
  <si>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</si>
  <si>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</si>
  <si>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</si>
  <si>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</si>
  <si>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</si>
  <si>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</si>
  <si>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</si>
  <si>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</si>
  <si>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</si>
  <si>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</si>
  <si>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</si>
  <si>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</si>
  <si>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</si>
  <si>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</si>
  <si>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</si>
  <si>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</si>
  <si>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</si>
  <si>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</si>
  <si>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</si>
  <si>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</si>
  <si>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</si>
  <si>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</si>
  <si>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</si>
  <si>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</si>
  <si>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</si>
  <si>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</si>
  <si>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</si>
  <si>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</si>
  <si>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</si>
  <si>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</si>
  <si>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</si>
  <si>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</si>
  <si>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</si>
  <si>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</si>
  <si>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</si>
  <si>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</si>
  <si>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</si>
  <si>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</si>
  <si>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</si>
  <si>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</si>
  <si>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</si>
  <si>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</si>
  <si>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</si>
  <si>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</si>
  <si>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</si>
  <si>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</si>
  <si>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</si>
  <si>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</si>
  <si>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</si>
  <si>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</si>
  <si>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</si>
  <si>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</si>
  <si>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</si>
  <si>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</si>
  <si>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</si>
  <si>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</si>
  <si>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</si>
  <si>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</si>
  <si>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</si>
  <si>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</si>
  <si>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</si>
  <si>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</si>
  <si>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</si>
  <si>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</si>
  <si>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</si>
  <si>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</si>
  <si>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</si>
  <si>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</si>
  <si>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</si>
  <si>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</si>
  <si>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</si>
  <si>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</si>
  <si>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</si>
  <si>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</si>
  <si>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</si>
  <si>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</si>
  <si>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</si>
  <si>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</si>
  <si>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</si>
  <si>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</si>
  <si>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</si>
  <si>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</si>
  <si>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</si>
  <si>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</si>
  <si>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</si>
  <si>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</si>
  <si>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</si>
  <si>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</si>
  <si>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</si>
  <si>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</si>
  <si>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</si>
  <si>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</si>
  <si>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</si>
  <si>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</si>
  <si>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</si>
  <si>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</si>
  <si>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</si>
  <si>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</si>
  <si>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</si>
  <si>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</si>
  <si>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</si>
  <si>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</si>
  <si>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</si>
  <si>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</si>
  <si>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</si>
  <si>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</si>
  <si>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</si>
  <si>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</si>
  <si>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</si>
  <si>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</si>
  <si>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</si>
  <si>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</si>
  <si>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</si>
  <si>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</si>
  <si>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</si>
  <si>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</si>
  <si>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</si>
  <si>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</si>
  <si>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</si>
  <si>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</si>
  <si>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</si>
  <si>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</si>
  <si>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</si>
  <si>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</si>
  <si>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</si>
  <si>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</si>
  <si>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</si>
  <si>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</si>
  <si>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</si>
  <si>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</si>
  <si>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</si>
  <si>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</si>
  <si>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</si>
  <si>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</si>
  <si>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</si>
  <si>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</si>
  <si>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</si>
  <si>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</si>
  <si>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</si>
  <si>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</si>
  <si>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</si>
  <si>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</si>
  <si>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</si>
  <si>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</si>
  <si>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</si>
  <si>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</si>
  <si>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</si>
  <si>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</si>
  <si>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</si>
  <si>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</si>
  <si>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</si>
  <si>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</si>
  <si>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</si>
  <si>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</si>
  <si>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</si>
  <si>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</si>
  <si>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</si>
  <si>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</si>
  <si>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</si>
  <si>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</si>
  <si>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</si>
  <si>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</si>
  <si>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</si>
  <si>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</si>
  <si>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</si>
  <si>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</si>
  <si>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</si>
  <si>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</si>
  <si>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</si>
  <si>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</si>
  <si>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</si>
  <si>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</si>
  <si>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</si>
  <si>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</si>
  <si>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</si>
  <si>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</si>
  <si>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</si>
  <si>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</si>
  <si>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</si>
  <si>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</si>
  <si>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</si>
  <si>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</si>
  <si>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</si>
  <si>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</si>
  <si>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</si>
  <si>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</si>
  <si>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</si>
  <si>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</si>
  <si>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</si>
  <si>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</si>
  <si>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</si>
  <si>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</si>
  <si>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</si>
  <si>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</si>
  <si>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</si>
  <si>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</si>
  <si>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</si>
  <si>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</si>
  <si>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</si>
  <si>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</si>
  <si>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</si>
  <si>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</si>
  <si>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</si>
  <si>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</si>
  <si>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</si>
  <si>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</si>
  <si>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</si>
  <si>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</si>
  <si>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</si>
  <si>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</si>
  <si>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</si>
  <si>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</si>
  <si>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</si>
  <si>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</si>
  <si>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</si>
  <si>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</si>
  <si>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</si>
  <si>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</si>
  <si>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</si>
  <si>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</si>
  <si>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</si>
  <si>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</si>
  <si>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</si>
  <si>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</si>
  <si>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</si>
  <si>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</si>
  <si>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</si>
  <si>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</si>
  <si>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</si>
  <si>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</si>
  <si>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</si>
  <si>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</si>
  <si>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</si>
  <si>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</si>
  <si>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</si>
  <si>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</si>
  <si>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</si>
  <si>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</si>
  <si>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</si>
  <si>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</si>
  <si>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</si>
  <si>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</si>
  <si>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</si>
  <si>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</si>
  <si>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</si>
  <si>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</si>
  <si>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</si>
  <si>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</si>
  <si>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</si>
  <si>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</si>
  <si>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</si>
  <si>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</si>
  <si>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</si>
  <si>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</si>
  <si>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</si>
  <si>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</si>
  <si>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</si>
  <si>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</si>
  <si>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</si>
  <si>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</si>
  <si>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</si>
  <si>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</si>
  <si>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</si>
  <si>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</si>
  <si>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</si>
  <si>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</si>
  <si>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</si>
  <si>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</si>
  <si>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</si>
  <si>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</si>
  <si>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</si>
  <si>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</si>
  <si>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</si>
  <si>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</si>
  <si>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</si>
  <si>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</si>
  <si>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</si>
  <si>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</si>
  <si>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</si>
  <si>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</si>
  <si>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</si>
  <si>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</si>
  <si>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</si>
  <si>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</si>
  <si>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</si>
  <si>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</si>
  <si>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</si>
  <si>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</si>
  <si>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</si>
  <si>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</si>
  <si>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</si>
  <si>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</si>
  <si>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</si>
  <si>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</si>
  <si>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</si>
  <si>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</si>
  <si>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</si>
  <si>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</si>
  <si>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</si>
  <si>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</si>
  <si>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</si>
  <si>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</si>
  <si>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</si>
  <si>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</si>
  <si>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</si>
  <si>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</si>
  <si>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</si>
  <si>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</si>
  <si>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</si>
  <si>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</si>
  <si>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</si>
  <si>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</si>
  <si>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</si>
  <si>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</si>
  <si>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</si>
  <si>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</si>
  <si>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</si>
  <si>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</si>
  <si>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</si>
  <si>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</si>
  <si>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</si>
  <si>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</si>
  <si>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</si>
  <si>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</si>
  <si>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</si>
  <si>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</si>
  <si>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</si>
  <si>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</si>
  <si>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</si>
  <si>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</si>
  <si>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</si>
  <si>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</si>
  <si>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</si>
  <si>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</si>
  <si>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</si>
  <si>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</si>
  <si>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</si>
  <si>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</si>
  <si>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</si>
  <si>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</si>
  <si>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</si>
  <si>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</si>
  <si>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</si>
  <si>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</si>
  <si>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</si>
  <si>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</si>
  <si>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</si>
  <si>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</si>
  <si>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</si>
  <si>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</si>
  <si>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</si>
  <si>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</si>
  <si>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</si>
  <si>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</si>
  <si>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</si>
  <si>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</si>
  <si>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</si>
  <si>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</si>
  <si>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</si>
  <si>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</si>
  <si>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</si>
  <si>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</si>
  <si>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</si>
  <si>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</si>
  <si>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</si>
  <si>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</si>
  <si>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</si>
  <si>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</si>
  <si>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</si>
  <si>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</si>
  <si>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</si>
  <si>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</si>
  <si>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</si>
  <si>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</si>
  <si>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</si>
  <si>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</si>
  <si>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</si>
  <si>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</si>
  <si>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</si>
  <si>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</si>
  <si>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</si>
  <si>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</si>
  <si>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</si>
  <si>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</si>
  <si>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</si>
  <si>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</si>
  <si>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</si>
  <si>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</si>
  <si>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</si>
  <si>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</si>
  <si>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</si>
  <si>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</si>
  <si>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</si>
  <si>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</si>
  <si>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</si>
  <si>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</si>
  <si>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</si>
  <si>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</si>
  <si>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</si>
  <si>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</si>
  <si>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</si>
  <si>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</si>
  <si>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</si>
  <si>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</si>
  <si>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</si>
  <si>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</si>
  <si>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</si>
  <si>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</si>
  <si>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</si>
  <si>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</si>
  <si>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</si>
  <si>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</si>
  <si>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</si>
  <si>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</si>
  <si>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</si>
  <si>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</si>
  <si>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</si>
  <si>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</si>
  <si>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</si>
  <si>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</si>
  <si>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</si>
  <si>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</si>
  <si>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</si>
  <si>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</si>
  <si>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</si>
  <si>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</si>
  <si>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</si>
  <si>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</si>
  <si>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</si>
  <si>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</si>
  <si>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</si>
  <si>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</si>
  <si>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</si>
  <si>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</si>
  <si>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</si>
  <si>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</si>
  <si>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</si>
  <si>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</si>
  <si>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</si>
  <si>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</si>
  <si>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</si>
  <si>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</si>
  <si>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</si>
  <si>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</si>
  <si>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</si>
  <si>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</si>
  <si>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</si>
  <si>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</si>
  <si>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</si>
  <si>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</si>
  <si>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</si>
  <si>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</si>
  <si>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</si>
  <si>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</si>
  <si>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</si>
  <si>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</si>
  <si>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</si>
  <si>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</si>
  <si>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</si>
  <si>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</si>
  <si>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</si>
  <si>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</si>
  <si>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</si>
  <si>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</si>
  <si>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</si>
  <si>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</si>
  <si>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</si>
  <si>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</si>
  <si>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</si>
  <si>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</si>
  <si>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</si>
  <si>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</si>
  <si>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</si>
  <si>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</si>
  <si>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</si>
  <si>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</si>
  <si>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</si>
  <si>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</si>
  <si>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</si>
  <si>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</si>
  <si>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</si>
  <si>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</si>
  <si>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</si>
  <si>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</si>
  <si>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</si>
  <si>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</si>
  <si>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</si>
  <si>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</si>
  <si>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</si>
  <si>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</si>
  <si>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</si>
  <si>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</si>
  <si>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</si>
  <si>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</si>
  <si>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</si>
  <si>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</si>
  <si>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</si>
  <si>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</si>
  <si>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</si>
  <si>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</si>
  <si>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</si>
  <si>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</si>
  <si>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</si>
  <si>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</si>
  <si>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</si>
  <si>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</si>
  <si>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</si>
  <si>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</si>
  <si>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</si>
  <si>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</si>
  <si>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</si>
  <si>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</si>
  <si>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</si>
  <si>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</si>
  <si>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</si>
  <si>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</si>
  <si>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</si>
  <si>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</si>
  <si>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</si>
  <si>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</si>
  <si>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</si>
  <si>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</si>
  <si>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</si>
  <si>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</si>
  <si>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</si>
  <si>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</si>
  <si>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</si>
  <si>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</si>
  <si>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</si>
  <si>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</si>
  <si>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</si>
  <si>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</si>
  <si>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</si>
  <si>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</si>
  <si>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</si>
  <si>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</si>
  <si>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</si>
  <si>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</si>
  <si>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</si>
  <si>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</si>
  <si>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</si>
  <si>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</si>
  <si>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</si>
  <si>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</si>
  <si>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</si>
  <si>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</si>
  <si>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</si>
  <si>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</si>
  <si>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</si>
  <si>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</si>
  <si>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</si>
  <si>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</si>
  <si>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</si>
  <si>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</si>
  <si>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</si>
  <si>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</si>
  <si>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</si>
  <si>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</si>
  <si>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</si>
  <si>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</si>
  <si>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</si>
  <si>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</si>
  <si>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</si>
  <si>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</si>
  <si>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</si>
  <si>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</si>
  <si>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</si>
  <si>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</si>
  <si>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</si>
  <si>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</si>
  <si>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</si>
  <si>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</si>
  <si>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</si>
  <si>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</si>
  <si>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</si>
  <si>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</si>
  <si>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</si>
  <si>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</si>
  <si>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</si>
  <si>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</si>
  <si>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</si>
  <si>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</si>
  <si>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</si>
  <si>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</si>
  <si>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</si>
  <si>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</si>
  <si>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</si>
  <si>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</si>
  <si>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</si>
  <si>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</si>
  <si>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</si>
  <si>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</si>
  <si>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</si>
  <si>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</si>
  <si>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</si>
  <si>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</si>
  <si>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</si>
  <si>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</si>
  <si>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</si>
  <si>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</si>
  <si>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</si>
  <si>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</si>
  <si>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</si>
  <si>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</si>
  <si>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</si>
  <si>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</si>
  <si>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</si>
  <si>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</si>
  <si>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</si>
  <si>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</si>
  <si>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</si>
  <si>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</si>
  <si>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</si>
  <si>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</si>
  <si>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</si>
  <si>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</si>
  <si>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</si>
  <si>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</si>
  <si>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</si>
  <si>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</si>
  <si>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</si>
  <si>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</si>
  <si>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</si>
  <si>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</si>
  <si>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</si>
  <si>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</si>
  <si>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</si>
  <si>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</si>
  <si>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</si>
  <si>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</si>
  <si>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</si>
  <si>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</si>
  <si>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</si>
  <si>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</si>
  <si>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</si>
  <si>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</si>
  <si>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</si>
  <si>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</si>
  <si>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</si>
  <si>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</si>
  <si>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</si>
  <si>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</si>
  <si>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</si>
  <si>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</si>
  <si>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</si>
  <si>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</si>
  <si>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</si>
  <si>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</si>
  <si>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</si>
  <si>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</si>
  <si>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</si>
  <si>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</si>
  <si>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</si>
  <si>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</si>
  <si>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</si>
  <si>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</si>
  <si>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</si>
  <si>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</si>
  <si>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</si>
  <si>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</si>
  <si>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</si>
  <si>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</si>
  <si>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</si>
  <si>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</si>
  <si>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</si>
  <si>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</si>
  <si>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</si>
  <si>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</si>
  <si>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</si>
  <si>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</si>
  <si>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</si>
  <si>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</si>
  <si>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</si>
  <si>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</si>
  <si>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</si>
  <si>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</si>
  <si>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</si>
  <si>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</si>
  <si>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</si>
  <si>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</si>
  <si>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</si>
  <si>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</si>
  <si>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</si>
  <si>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</si>
  <si>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</si>
  <si>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</si>
  <si>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</si>
  <si>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</si>
  <si>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</si>
  <si>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</si>
  <si>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</si>
  <si>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</si>
  <si>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</si>
  <si>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</si>
  <si>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</si>
  <si>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</si>
  <si>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</si>
  <si>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</si>
  <si>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</si>
  <si>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</si>
  <si>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</si>
  <si>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</si>
  <si>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</si>
  <si>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</si>
  <si>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</si>
  <si>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</si>
  <si>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</si>
  <si>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</si>
  <si>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</si>
  <si>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</si>
  <si>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</si>
  <si>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</si>
  <si>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</si>
  <si>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</si>
  <si>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</si>
  <si>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</si>
  <si>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</si>
  <si>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</si>
  <si>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</si>
  <si>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</si>
  <si>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</si>
  <si>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</si>
  <si>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</si>
  <si>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</si>
  <si>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</si>
  <si>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</si>
  <si>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</si>
  <si>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</si>
  <si>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</si>
  <si>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</si>
  <si>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</si>
  <si>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</si>
  <si>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</si>
  <si>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</si>
  <si>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</si>
  <si>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</si>
  <si>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</si>
  <si>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</si>
  <si>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</si>
  <si>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</si>
  <si>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</si>
  <si>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</si>
  <si>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</si>
  <si>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</si>
  <si>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</si>
  <si>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</si>
  <si>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</si>
  <si>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</si>
  <si>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</si>
  <si>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</si>
  <si>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</si>
  <si>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</si>
  <si>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</si>
  <si>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</si>
  <si>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</si>
  <si>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</si>
  <si>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</si>
  <si>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</si>
  <si>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</si>
  <si>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</si>
  <si>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</si>
  <si>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</si>
  <si>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</si>
  <si>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</si>
  <si>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</si>
  <si>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</si>
  <si>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</si>
  <si>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</si>
  <si>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</si>
  <si>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</si>
  <si>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</si>
  <si>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</si>
  <si>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</si>
  <si>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</si>
  <si>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</si>
  <si>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</si>
  <si>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</si>
  <si>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</si>
  <si>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</si>
  <si>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</si>
  <si>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</si>
  <si>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</si>
  <si>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</si>
  <si>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</si>
  <si>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</si>
  <si>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</si>
  <si>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</si>
  <si>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</si>
  <si>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</si>
  <si>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</si>
  <si>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</si>
  <si>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</si>
  <si>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</si>
  <si>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</si>
  <si>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</si>
  <si>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</si>
  <si>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</si>
  <si>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</si>
  <si>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</si>
  <si>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</si>
  <si>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</si>
  <si>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</si>
  <si>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</si>
  <si>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</si>
  <si>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</si>
  <si>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</si>
  <si>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</si>
  <si>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</si>
  <si>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</si>
  <si>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</si>
  <si>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</si>
  <si>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</si>
  <si>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</si>
  <si>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</si>
  <si>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</si>
  <si>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</si>
  <si>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</si>
  <si>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</si>
  <si>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</si>
  <si>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</si>
  <si>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</si>
  <si>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</si>
  <si>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</si>
  <si>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</si>
  <si>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</si>
  <si>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</si>
  <si>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</si>
  <si>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</si>
  <si>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</si>
  <si>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</si>
  <si>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</si>
  <si>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</si>
  <si>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</si>
  <si>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</si>
  <si>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</si>
  <si>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</si>
  <si>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</si>
  <si>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</si>
  <si>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</si>
  <si>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</si>
  <si>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</si>
  <si>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</si>
  <si>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</si>
  <si>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</si>
  <si>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</si>
  <si>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</si>
  <si>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</si>
  <si>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</si>
  <si>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</si>
  <si>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</si>
  <si>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</si>
  <si>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</si>
  <si>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</si>
  <si>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</si>
  <si>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</si>
  <si>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</si>
  <si>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</si>
  <si>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</si>
  <si>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</si>
  <si>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</si>
  <si>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</si>
  <si>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</si>
  <si>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</si>
  <si>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</si>
  <si>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</si>
  <si>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</si>
  <si>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</si>
  <si>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</si>
  <si>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</si>
  <si>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</si>
  <si>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</si>
  <si>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</si>
  <si>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</si>
  <si>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</si>
  <si>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</si>
  <si>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</si>
  <si>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</si>
  <si>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</si>
  <si>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</si>
  <si>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</si>
  <si>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</si>
  <si>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</si>
  <si>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</si>
  <si>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</si>
  <si>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</si>
  <si>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</si>
  <si>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</si>
  <si>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</si>
  <si>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</si>
  <si>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</si>
  <si>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</si>
  <si>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</si>
  <si>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</si>
  <si>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</si>
  <si>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</si>
  <si>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</si>
  <si>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</si>
  <si>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</si>
  <si>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</si>
  <si>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</si>
  <si>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</si>
  <si>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</si>
  <si>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</si>
  <si>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</si>
  <si>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</si>
  <si>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</si>
  <si>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</si>
  <si>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</si>
  <si>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</si>
  <si>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</si>
  <si>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</si>
  <si>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</si>
  <si>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</si>
  <si>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</si>
  <si>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</si>
  <si>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</si>
  <si>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</si>
  <si>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</si>
  <si>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</si>
  <si>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</si>
  <si>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</si>
  <si>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</si>
  <si>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</si>
  <si>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</si>
  <si>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</si>
  <si>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</si>
  <si>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</si>
  <si>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</si>
  <si>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</si>
  <si>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</si>
  <si>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</si>
  <si>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</si>
  <si>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</si>
  <si>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</si>
  <si>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</si>
  <si>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</si>
  <si>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</si>
  <si>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</si>
  <si>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</si>
  <si>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</si>
  <si>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</si>
  <si>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</si>
  <si>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</si>
  <si>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</si>
  <si>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</si>
  <si>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</si>
  <si>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</si>
  <si>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</si>
  <si>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</si>
  <si>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</si>
  <si>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</si>
  <si>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</si>
  <si>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</si>
  <si>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</si>
  <si>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</si>
  <si>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</si>
  <si>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</si>
  <si>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</si>
  <si>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</si>
  <si>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</si>
  <si>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</si>
  <si>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</si>
  <si>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</si>
  <si>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</si>
  <si>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</si>
  <si>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</si>
  <si>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</si>
  <si>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</si>
  <si>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</si>
  <si>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</si>
  <si>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</si>
  <si>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</si>
  <si>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</si>
  <si>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</si>
  <si>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</si>
  <si>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</si>
  <si>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</si>
  <si>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</si>
  <si>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</si>
  <si>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</si>
  <si>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</si>
  <si>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</si>
  <si>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</si>
  <si>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</si>
  <si>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</si>
  <si>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</si>
  <si>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</si>
  <si>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</si>
  <si>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</si>
  <si>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</si>
  <si>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</si>
  <si>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</si>
  <si>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</si>
  <si>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</si>
  <si>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</si>
  <si>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</si>
  <si>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</si>
  <si>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</si>
  <si>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</si>
  <si>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</si>
  <si>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</si>
  <si>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</si>
  <si>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</si>
  <si>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</si>
  <si>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</si>
  <si>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</si>
  <si>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</si>
  <si>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</si>
  <si>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</si>
  <si>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</si>
  <si>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</si>
  <si>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</si>
  <si>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</si>
  <si>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</si>
  <si>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</si>
  <si>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</si>
  <si>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</si>
  <si>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</si>
  <si>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</si>
  <si>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</si>
  <si>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</si>
  <si>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</si>
  <si>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</si>
  <si>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</si>
  <si>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</si>
  <si>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</si>
  <si>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</si>
  <si>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</si>
  <si>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</si>
  <si>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</si>
  <si>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</si>
  <si>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</si>
  <si>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</si>
  <si>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</si>
  <si>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</si>
  <si>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</si>
  <si>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</si>
  <si>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</si>
  <si>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</si>
  <si>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</si>
  <si>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</si>
  <si>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</si>
  <si>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</si>
  <si>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</si>
  <si>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</si>
  <si>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</si>
  <si>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</si>
  <si>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</si>
  <si>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</si>
  <si>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</si>
  <si>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</si>
  <si>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</si>
  <si>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</si>
  <si>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</si>
  <si>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</si>
  <si>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</si>
  <si>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</si>
  <si>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</si>
  <si>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</si>
  <si>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</si>
  <si>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</si>
  <si>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</si>
  <si>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</si>
  <si>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</si>
  <si>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</si>
  <si>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</si>
  <si>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</si>
  <si>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</si>
  <si>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</si>
  <si>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</si>
  <si>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</si>
  <si>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</si>
  <si>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</si>
  <si>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</si>
  <si>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</si>
  <si>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</si>
  <si>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</si>
  <si>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</si>
  <si>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</si>
  <si>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</si>
  <si>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</si>
  <si>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</si>
  <si>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</si>
  <si>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</si>
  <si>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</si>
  <si>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</si>
  <si>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</si>
  <si>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</si>
  <si>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</si>
  <si>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</si>
  <si>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</si>
  <si>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</si>
  <si>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</si>
  <si>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</si>
  <si>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</si>
  <si>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</si>
  <si>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</si>
  <si>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</si>
  <si>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</si>
  <si>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</si>
  <si>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</si>
  <si>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</si>
  <si>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</si>
  <si>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</si>
  <si>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</si>
  <si>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</si>
  <si>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</si>
  <si>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</si>
  <si>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</si>
  <si>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</si>
  <si>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</si>
  <si>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</si>
  <si>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</si>
  <si>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</si>
  <si>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</si>
  <si>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</si>
  <si>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</si>
  <si>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</si>
  <si>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</si>
  <si>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</si>
  <si>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</si>
  <si>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</si>
  <si>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</si>
  <si>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</si>
  <si>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</si>
  <si>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</si>
  <si>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</si>
  <si>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</si>
  <si>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</si>
  <si>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</si>
  <si>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</si>
  <si>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</si>
  <si>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</si>
  <si>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</si>
  <si>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</si>
  <si>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</si>
  <si>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</si>
  <si>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</si>
  <si>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</si>
  <si>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</si>
  <si>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</si>
  <si>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</si>
  <si>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</si>
  <si>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</si>
  <si>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</si>
  <si>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</si>
  <si>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</si>
  <si>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</si>
  <si>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</si>
  <si>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</si>
  <si>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</si>
  <si>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</si>
  <si>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</si>
  <si>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</si>
  <si>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</si>
  <si>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</si>
  <si>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</si>
  <si>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</si>
  <si>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</si>
  <si>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</si>
  <si>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</si>
  <si>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</si>
  <si>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</si>
  <si>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</si>
  <si>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</si>
  <si>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</si>
  <si>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</si>
  <si>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</si>
  <si>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</si>
  <si>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</si>
  <si>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</si>
  <si>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</si>
  <si>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</si>
  <si>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</si>
  <si>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</si>
  <si>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</si>
  <si>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</si>
  <si>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</si>
  <si>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</si>
  <si>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</si>
  <si>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</si>
  <si>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</si>
  <si>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</si>
  <si>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</si>
  <si>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</si>
  <si>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</si>
  <si>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</si>
  <si>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</si>
  <si>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</si>
  <si>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</si>
  <si>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</si>
  <si>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</si>
  <si>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</si>
  <si>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</si>
  <si>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</si>
  <si>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</si>
  <si>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</si>
  <si>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</si>
  <si>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</si>
  <si>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</si>
  <si>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</si>
  <si>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</si>
  <si>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</si>
  <si>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</si>
  <si>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</si>
  <si>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</si>
  <si>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</si>
  <si>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</si>
  <si>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</si>
  <si>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</si>
  <si>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</si>
  <si>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</si>
  <si>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</si>
  <si>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</si>
  <si>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</si>
  <si>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</si>
  <si>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</si>
  <si>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</si>
  <si>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</si>
  <si>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</si>
  <si>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</si>
  <si>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</si>
  <si>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</si>
  <si>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</si>
  <si>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</si>
  <si>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</si>
  <si>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</si>
  <si>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</si>
  <si>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</si>
  <si>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</si>
  <si>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</si>
  <si>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</si>
  <si>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</si>
  <si>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</si>
  <si>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</si>
  <si>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</si>
  <si>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</si>
  <si>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</si>
  <si>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</si>
  <si>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</si>
  <si>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</si>
  <si>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</si>
  <si>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</si>
  <si>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</si>
  <si>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</si>
  <si>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</si>
  <si>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</si>
  <si>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</si>
  <si>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</si>
  <si>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</si>
  <si>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</si>
  <si>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</si>
  <si>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</si>
  <si>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</si>
  <si>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</si>
  <si>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</si>
  <si>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</si>
  <si>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</si>
  <si>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</si>
  <si>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</si>
  <si>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</si>
  <si>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</si>
  <si>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</si>
  <si>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</si>
  <si>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</si>
  <si>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</si>
  <si>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</si>
  <si>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</si>
  <si>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</si>
  <si>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</si>
  <si>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</si>
  <si>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</si>
  <si>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</si>
  <si>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</si>
  <si>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</si>
  <si>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</si>
  <si>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</si>
  <si>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</si>
  <si>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</si>
  <si>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</si>
  <si>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</si>
  <si>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</si>
  <si>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</si>
  <si>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</si>
  <si>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</si>
  <si>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</si>
  <si>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</si>
  <si>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</si>
  <si>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</si>
  <si>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</si>
  <si>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</si>
  <si>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</si>
  <si>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</si>
  <si>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</si>
  <si>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</si>
  <si>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</si>
  <si>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</si>
  <si>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</si>
  <si>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</si>
  <si>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</si>
  <si>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</si>
  <si>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</si>
  <si>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</si>
  <si>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</si>
  <si>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</si>
  <si>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</si>
  <si>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</si>
  <si>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</si>
  <si>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</si>
  <si>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</si>
  <si>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</si>
  <si>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</si>
  <si>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</si>
  <si>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</si>
  <si>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</si>
  <si>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</si>
  <si>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</si>
  <si>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</si>
  <si>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</si>
  <si>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</si>
  <si>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</si>
  <si>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</si>
  <si>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</si>
  <si>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</si>
  <si>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</si>
  <si>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</si>
  <si>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</si>
  <si>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</si>
  <si>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</si>
  <si>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</si>
  <si>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</si>
  <si>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</si>
  <si>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</si>
  <si>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</si>
  <si>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</si>
  <si>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</si>
  <si>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</si>
  <si>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</si>
  <si>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</si>
  <si>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</si>
  <si>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</si>
  <si>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</si>
  <si>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</si>
  <si>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</si>
  <si>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</si>
  <si>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</si>
  <si>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</si>
  <si>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</si>
  <si>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</si>
  <si>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</si>
  <si>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</si>
  <si>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</si>
  <si>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</si>
  <si>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</si>
  <si>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</si>
  <si>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</si>
  <si>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</si>
  <si>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</si>
  <si>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</si>
  <si>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</si>
  <si>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</si>
  <si>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</si>
  <si>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</si>
  <si>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</si>
  <si>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</si>
  <si>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</si>
  <si>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</si>
  <si>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</si>
  <si>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</si>
  <si>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</si>
  <si>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</si>
  <si>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</si>
  <si>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</si>
  <si>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</si>
  <si>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</si>
  <si>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</si>
  <si>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</si>
  <si>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</si>
  <si>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</si>
  <si>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</si>
  <si>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</si>
  <si>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</si>
  <si>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</si>
  <si>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</si>
  <si>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</si>
  <si>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</si>
  <si>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</si>
  <si>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</si>
  <si>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</si>
  <si>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</si>
  <si>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</si>
  <si>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</si>
  <si>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</si>
  <si>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</si>
  <si>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</si>
  <si>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</si>
  <si>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</si>
  <si>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</si>
  <si>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</si>
  <si>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</si>
  <si>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</si>
  <si>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</si>
  <si>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</si>
  <si>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</si>
  <si>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</si>
  <si>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</si>
  <si>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</si>
  <si>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</si>
  <si>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</si>
  <si>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</si>
  <si>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</si>
  <si>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</si>
  <si>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</si>
  <si>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</si>
  <si>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</si>
  <si>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</si>
  <si>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</si>
  <si>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</si>
  <si>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</si>
  <si>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</si>
  <si>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</si>
  <si>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</si>
  <si>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</si>
  <si>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</si>
  <si>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</si>
  <si>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</si>
  <si>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</si>
  <si>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</si>
  <si>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</si>
  <si>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</si>
  <si>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</si>
  <si>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</si>
  <si>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</si>
  <si>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</si>
  <si>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</si>
  <si>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</si>
  <si>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</si>
  <si>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</si>
  <si>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</si>
  <si>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</si>
  <si>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</si>
  <si>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</si>
  <si>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</si>
  <si>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</si>
  <si>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</si>
  <si>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</si>
  <si>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</si>
  <si>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</si>
  <si>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</si>
  <si>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</si>
  <si>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</si>
  <si>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</si>
  <si>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</si>
  <si>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</si>
  <si>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</si>
  <si>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</si>
  <si>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</si>
  <si>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</si>
  <si>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</si>
  <si>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</si>
  <si>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</si>
  <si>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</si>
  <si>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</si>
  <si>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</si>
  <si>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</si>
  <si>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</si>
  <si>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</si>
  <si>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</si>
  <si>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</si>
  <si>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</si>
  <si>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</si>
  <si>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</si>
  <si>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</si>
  <si>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</si>
  <si>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</si>
  <si>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</si>
  <si>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</si>
  <si>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</si>
  <si>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</si>
  <si>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</si>
  <si>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</si>
  <si>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</si>
  <si>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</si>
  <si>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</si>
  <si>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</si>
  <si>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</si>
  <si>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</si>
  <si>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</si>
  <si>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</si>
  <si>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</si>
  <si>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</si>
  <si>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</si>
  <si>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</si>
  <si>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</si>
  <si>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</si>
  <si>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</si>
  <si>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</si>
  <si>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</si>
  <si>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</si>
  <si>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</si>
  <si>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</si>
  <si>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</si>
  <si>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</si>
  <si>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</si>
  <si>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</si>
  <si>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</si>
  <si>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</si>
  <si>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</si>
  <si>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</si>
  <si>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</si>
  <si>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</si>
  <si>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</si>
  <si>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</si>
  <si>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</si>
  <si>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</si>
  <si>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</si>
  <si>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</si>
  <si>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</si>
  <si>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</si>
  <si>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</si>
  <si>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</si>
  <si>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</si>
  <si>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</si>
  <si>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</si>
  <si>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</si>
  <si>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</si>
  <si>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</si>
  <si>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</si>
  <si>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</si>
  <si>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</si>
  <si>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</si>
  <si>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</si>
  <si>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</si>
  <si>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</si>
  <si>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</si>
  <si>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</si>
  <si>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</si>
  <si>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</si>
  <si>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</si>
  <si>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</si>
  <si>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</si>
  <si>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</si>
  <si>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</si>
  <si>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</si>
  <si>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</si>
  <si>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</si>
  <si>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</si>
  <si>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</si>
  <si>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</si>
  <si>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</si>
  <si>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</si>
  <si>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</si>
  <si>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</si>
  <si>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</si>
  <si>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</si>
  <si>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</si>
  <si>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</si>
  <si>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</si>
  <si>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</si>
  <si>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</si>
  <si>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</si>
  <si>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</si>
  <si>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</si>
  <si>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</si>
  <si>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</si>
  <si>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</si>
  <si>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</si>
  <si>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</si>
  <si>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</si>
  <si>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</si>
  <si>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</si>
  <si>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</si>
  <si>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</si>
  <si>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</si>
  <si>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</si>
  <si>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</si>
  <si>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</si>
  <si>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</si>
  <si>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</si>
  <si>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</si>
  <si>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</si>
  <si>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</si>
  <si>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</si>
  <si>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</si>
  <si>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</si>
  <si>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</si>
  <si>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</si>
  <si>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</si>
  <si>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</si>
  <si>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</si>
  <si>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</si>
  <si>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</si>
  <si>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</si>
  <si>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</si>
  <si>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</si>
  <si>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</si>
  <si>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</si>
  <si>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</si>
  <si>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</si>
  <si>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</si>
  <si>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</si>
  <si>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</si>
  <si>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</si>
  <si>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</si>
  <si>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</si>
  <si>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</si>
  <si>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</si>
  <si>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</si>
  <si>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</si>
  <si>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</si>
  <si>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</si>
  <si>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</si>
  <si>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</si>
  <si>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</si>
  <si>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</si>
  <si>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</si>
  <si>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</si>
  <si>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</si>
  <si>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</si>
  <si>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</si>
  <si>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</si>
  <si>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</si>
  <si>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</si>
  <si>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</si>
  <si>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</si>
  <si>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</si>
  <si>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</si>
  <si>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</si>
  <si>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</si>
  <si>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</si>
  <si>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</si>
  <si>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</si>
  <si>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</si>
  <si>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</si>
  <si>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</si>
  <si>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</si>
  <si>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</si>
  <si>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</si>
  <si>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</si>
  <si>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</si>
  <si>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</si>
  <si>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</si>
  <si>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</si>
  <si>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</si>
  <si>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</si>
  <si>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</si>
  <si>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</si>
  <si>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</si>
  <si>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</si>
  <si>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</si>
  <si>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</si>
  <si>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</si>
  <si>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</si>
  <si>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</si>
  <si>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</si>
  <si>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</si>
  <si>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</si>
  <si>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</si>
  <si>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</si>
  <si>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</si>
  <si>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</si>
  <si>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</si>
  <si>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</si>
  <si>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</si>
  <si>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</si>
  <si>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</si>
  <si>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</si>
  <si>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</si>
  <si>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</si>
  <si>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</si>
  <si>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</si>
  <si>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</si>
  <si>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</si>
  <si>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</si>
  <si>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</si>
  <si>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</si>
  <si>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</si>
  <si>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</si>
  <si>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</si>
  <si>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</si>
  <si>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</si>
  <si>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</si>
  <si>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</si>
  <si>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</si>
  <si>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</si>
  <si>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</si>
  <si>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</si>
  <si>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</si>
  <si>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</si>
  <si>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</si>
  <si>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</si>
  <si>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</si>
  <si>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</si>
  <si>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</si>
  <si>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</si>
  <si>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</si>
  <si>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</si>
  <si>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</si>
  <si>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</si>
  <si>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</si>
  <si>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</si>
  <si>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</si>
  <si>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</si>
  <si>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</si>
  <si>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</si>
  <si>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</si>
  <si>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</si>
  <si>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</si>
  <si>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</si>
  <si>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</si>
  <si>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</si>
  <si>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</si>
  <si>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</si>
  <si>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</si>
  <si>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</si>
  <si>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</si>
  <si>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</si>
  <si>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</si>
  <si>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</si>
  <si>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</si>
  <si>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</si>
  <si>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</si>
  <si>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</si>
  <si>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</si>
  <si>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</si>
  <si>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</si>
  <si>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</si>
  <si>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</si>
  <si>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</si>
  <si>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</si>
  <si>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</si>
  <si>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</si>
  <si>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</si>
  <si>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</si>
  <si>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</si>
  <si>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</si>
  <si>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</si>
  <si>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</si>
  <si>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</si>
  <si>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</si>
  <si>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</si>
  <si>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</si>
  <si>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</si>
  <si>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</si>
  <si>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</si>
  <si>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</si>
  <si>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</si>
  <si>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</si>
  <si>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</si>
  <si>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</si>
  <si>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</si>
  <si>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</si>
  <si>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</si>
  <si>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</si>
  <si>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</si>
  <si>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</si>
  <si>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</si>
  <si>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</si>
  <si>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</si>
  <si>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</si>
  <si>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</si>
  <si>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</si>
  <si>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</si>
  <si>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</si>
  <si>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</si>
  <si>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</si>
  <si>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</si>
  <si>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</si>
  <si>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</si>
  <si>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</si>
  <si>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</si>
  <si>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</si>
  <si>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</si>
  <si>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</si>
  <si>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</si>
  <si>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</si>
  <si>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</si>
  <si>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</si>
  <si>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</si>
  <si>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</si>
  <si>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</si>
  <si>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</si>
  <si>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</si>
  <si>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</si>
  <si>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</si>
  <si>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</si>
  <si>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</si>
  <si>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</si>
  <si>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</si>
  <si>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</si>
  <si>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</si>
  <si>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</si>
  <si>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</si>
  <si>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</si>
  <si>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</si>
  <si>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</si>
  <si>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</si>
  <si>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</si>
  <si>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</si>
  <si>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</si>
  <si>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</si>
  <si>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</si>
  <si>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</si>
  <si>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</si>
  <si>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</si>
  <si>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</si>
  <si>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</si>
  <si>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</si>
  <si>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</si>
  <si>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</si>
  <si>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</si>
  <si>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</si>
  <si>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</si>
  <si>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</si>
  <si>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</si>
  <si>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</si>
  <si>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</si>
  <si>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</si>
  <si>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</si>
  <si>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</si>
  <si>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</si>
  <si>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</si>
  <si>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</si>
  <si>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</si>
  <si>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</si>
  <si>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</si>
  <si>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</si>
  <si>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</si>
  <si>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</si>
  <si>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</si>
  <si>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</si>
  <si>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</si>
  <si>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</si>
  <si>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</si>
  <si>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</si>
  <si>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</si>
  <si>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</si>
  <si>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</si>
  <si>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</si>
  <si>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</si>
  <si>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</si>
  <si>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</si>
  <si>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</si>
  <si>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</si>
  <si>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</si>
  <si>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</si>
  <si>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</si>
  <si>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</si>
  <si>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</si>
  <si>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</si>
  <si>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</si>
  <si>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</si>
  <si>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</si>
  <si>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</si>
  <si>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</si>
  <si>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</si>
  <si>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</si>
  <si>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</si>
  <si>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</si>
  <si>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</si>
  <si>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</si>
  <si>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</si>
  <si>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</si>
  <si>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</si>
  <si>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</si>
  <si>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</si>
  <si>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</si>
  <si>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</si>
  <si>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</si>
  <si>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</si>
  <si>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</si>
  <si>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</si>
  <si>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</si>
  <si>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</si>
  <si>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</si>
  <si>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</si>
  <si>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</si>
  <si>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</si>
  <si>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</si>
  <si>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</si>
  <si>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</si>
  <si>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</si>
  <si>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</si>
  <si>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</si>
  <si>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</si>
  <si>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</si>
  <si>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</si>
  <si>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</si>
  <si>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</si>
  <si>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</si>
  <si>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</si>
  <si>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</si>
  <si>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</si>
  <si>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</si>
  <si>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</si>
  <si>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</si>
  <si>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</si>
  <si>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</si>
  <si>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</si>
  <si>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</si>
  <si>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</si>
  <si>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</si>
  <si>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</si>
  <si>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</si>
  <si>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</si>
  <si>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</si>
  <si>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</si>
  <si>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</si>
  <si>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</si>
  <si>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</si>
  <si>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</si>
  <si>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</si>
  <si>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</si>
  <si>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</si>
  <si>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</si>
  <si>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</si>
  <si>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</si>
  <si>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</si>
  <si>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</si>
  <si>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</si>
  <si>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</si>
  <si>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</si>
  <si>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</si>
  <si>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</si>
  <si>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</si>
  <si>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</si>
  <si>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</si>
  <si>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</si>
  <si>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</si>
  <si>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</si>
  <si>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</si>
  <si>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</si>
  <si>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</si>
  <si>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</si>
  <si>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</si>
  <si>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</si>
  <si>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</si>
  <si>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</si>
  <si>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</si>
  <si>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</si>
  <si>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</si>
  <si>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</si>
  <si>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</si>
  <si>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</si>
  <si>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</si>
  <si>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</si>
  <si>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</si>
  <si>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</si>
  <si>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</si>
  <si>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</si>
  <si>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</si>
  <si>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</si>
  <si>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</si>
  <si>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</si>
  <si>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</si>
  <si>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</si>
  <si>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</si>
  <si>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</si>
  <si>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</si>
  <si>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</si>
  <si>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</si>
  <si>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</si>
  <si>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</si>
  <si>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</si>
  <si>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</si>
  <si>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</si>
  <si>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</si>
  <si>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</si>
  <si>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</si>
  <si>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</si>
  <si>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</si>
  <si>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</si>
  <si>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</si>
  <si>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</si>
  <si>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</si>
  <si>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</si>
  <si>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</si>
  <si>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</si>
  <si>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</si>
  <si>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</si>
  <si>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</si>
  <si>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</si>
  <si>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</si>
  <si>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</si>
  <si>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</si>
  <si>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</si>
  <si>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</si>
  <si>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</si>
  <si>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</si>
  <si>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</si>
  <si>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</si>
  <si>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</si>
  <si>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</si>
  <si>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</si>
  <si>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</si>
  <si>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</si>
  <si>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</si>
  <si>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</si>
  <si>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</si>
  <si>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</si>
  <si>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</si>
  <si>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</si>
  <si>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</si>
  <si>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</si>
  <si>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</si>
  <si>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</si>
  <si>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</si>
  <si>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</si>
  <si>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</si>
  <si>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</si>
  <si>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</si>
  <si>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</si>
  <si>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</si>
  <si>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</si>
  <si>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</si>
  <si>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</si>
  <si>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</si>
  <si>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</si>
  <si>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</si>
  <si>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</si>
  <si>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</si>
  <si>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</si>
  <si>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</si>
  <si>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</si>
  <si>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</si>
  <si>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</si>
  <si>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</si>
  <si>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</si>
  <si>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</si>
  <si>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</si>
  <si>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</si>
  <si>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</si>
  <si>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</si>
  <si>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</si>
  <si>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</si>
  <si>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</si>
  <si>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</si>
  <si>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</si>
  <si>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</si>
  <si>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</si>
  <si>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</si>
  <si>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</si>
  <si>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</si>
  <si>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</si>
  <si>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</si>
  <si>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</si>
  <si>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</si>
  <si>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</si>
  <si>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</si>
  <si>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</si>
  <si>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</si>
  <si>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</si>
  <si>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</si>
  <si>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</si>
  <si>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</si>
  <si>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</si>
  <si>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</si>
  <si>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</si>
  <si>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</si>
  <si>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</si>
  <si>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</si>
  <si>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</si>
  <si>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</si>
  <si>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</si>
  <si>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</si>
  <si>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</si>
  <si>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</si>
  <si>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</si>
  <si>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</si>
  <si>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</si>
  <si>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</si>
  <si>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</si>
  <si>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</si>
  <si>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</si>
  <si>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</si>
  <si>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</si>
  <si>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</si>
  <si>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</si>
  <si>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</si>
  <si>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</si>
  <si>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</si>
  <si>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</si>
  <si>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</si>
  <si>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</si>
  <si>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</si>
  <si>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</si>
  <si>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</si>
  <si>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</si>
  <si>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</si>
  <si>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</si>
  <si>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</si>
  <si>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</si>
  <si>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</si>
  <si>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</si>
  <si>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</si>
  <si>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</si>
  <si>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</si>
  <si>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</si>
  <si>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</si>
  <si>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</si>
  <si>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</si>
  <si>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</si>
  <si>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</si>
  <si>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</si>
  <si>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</si>
  <si>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</si>
  <si>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</si>
  <si>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</si>
  <si>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</si>
  <si>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</si>
  <si>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</si>
  <si>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</si>
  <si>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</si>
  <si>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</si>
  <si>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</si>
  <si>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</si>
  <si>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</si>
  <si>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</si>
  <si>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</si>
  <si>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</si>
  <si>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</si>
  <si>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</si>
  <si>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</si>
  <si>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</si>
  <si>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</si>
  <si>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</si>
  <si>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</si>
  <si>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</si>
  <si>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</si>
  <si>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</si>
  <si>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</si>
  <si>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</si>
  <si>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</si>
  <si>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</si>
  <si>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</si>
  <si>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</si>
  <si>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</si>
  <si>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</si>
  <si>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</si>
  <si>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</si>
  <si>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</si>
  <si>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</si>
  <si>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</si>
  <si>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</si>
  <si>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</si>
  <si>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</si>
  <si>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</si>
  <si>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</si>
  <si>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</si>
  <si>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</si>
  <si>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</si>
  <si>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</si>
  <si>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</si>
  <si>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</si>
  <si>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</si>
  <si>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</si>
  <si>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</si>
  <si>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</si>
  <si>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</si>
  <si>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</si>
  <si>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</si>
  <si>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</si>
  <si>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</si>
  <si>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</si>
  <si>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</si>
  <si>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</si>
  <si>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</si>
  <si>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</si>
  <si>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</si>
  <si>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</si>
  <si>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</si>
  <si>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</si>
  <si>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</si>
  <si>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</si>
  <si>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</si>
  <si>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</si>
  <si>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</si>
  <si>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</si>
  <si>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</si>
  <si>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</si>
  <si>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</si>
  <si>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</si>
  <si>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</si>
  <si>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</si>
  <si>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</si>
  <si>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</si>
  <si>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</si>
  <si>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</si>
  <si>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</si>
  <si>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</si>
  <si>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</si>
  <si>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</si>
  <si>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</si>
  <si>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</si>
  <si>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</si>
  <si>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</si>
  <si>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</si>
  <si>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</si>
  <si>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</si>
  <si>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</si>
  <si>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</si>
  <si>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</si>
  <si>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</si>
  <si>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</si>
  <si>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</si>
  <si>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</si>
  <si>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</si>
  <si>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</si>
  <si>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</si>
  <si>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</si>
  <si>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</si>
  <si>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</si>
  <si>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</si>
  <si>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</si>
  <si>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</si>
  <si>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</si>
  <si>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</si>
  <si>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</si>
  <si>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</si>
  <si>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</si>
  <si>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</si>
  <si>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</si>
  <si>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</si>
  <si>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</si>
  <si>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</si>
  <si>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</si>
  <si>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</si>
  <si>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</si>
  <si>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</si>
  <si>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</si>
  <si>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</si>
  <si>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</si>
  <si>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</si>
  <si>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</si>
  <si>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</si>
  <si>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</si>
  <si>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</si>
  <si>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</si>
  <si>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</si>
  <si>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</si>
  <si>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</si>
  <si>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</si>
  <si>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</si>
  <si>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</si>
  <si>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</si>
  <si>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</si>
  <si>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</si>
  <si>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</si>
  <si>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</si>
  <si>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</si>
  <si>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</si>
  <si>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</si>
  <si>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</si>
  <si>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</si>
  <si>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</si>
  <si>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</si>
  <si>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</si>
  <si>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</si>
  <si>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</si>
  <si>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</si>
  <si>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</si>
  <si>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</si>
  <si>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</si>
  <si>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</si>
  <si>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</si>
  <si>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</si>
  <si>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</si>
  <si>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</si>
  <si>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</si>
  <si>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</si>
  <si>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</si>
  <si>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</si>
  <si>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</si>
  <si>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</si>
  <si>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</si>
  <si>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</si>
  <si>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</si>
  <si>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</si>
  <si>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</si>
  <si>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</si>
  <si>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</si>
  <si>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</si>
  <si>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</si>
  <si>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</si>
  <si>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</si>
  <si>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</si>
  <si>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</si>
  <si>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</si>
  <si>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</si>
  <si>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</si>
  <si>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</si>
  <si>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</si>
  <si>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</si>
  <si>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</si>
  <si>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</si>
  <si>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</si>
  <si>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</si>
  <si>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</si>
  <si>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</si>
  <si>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</si>
  <si>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</si>
  <si>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</si>
  <si>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</si>
  <si>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</si>
  <si>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</si>
  <si>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</si>
  <si>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</si>
  <si>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</si>
  <si>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</si>
  <si>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</si>
  <si>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</si>
  <si>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</si>
  <si>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</si>
  <si>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</si>
  <si>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</si>
  <si>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</si>
  <si>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</si>
  <si>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</si>
  <si>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</si>
  <si>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</si>
  <si>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</si>
  <si>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</si>
  <si>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</si>
  <si>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</si>
  <si>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</si>
  <si>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</si>
  <si>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</si>
  <si>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</si>
  <si>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</si>
  <si>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</si>
  <si>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</si>
  <si>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</si>
  <si>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</si>
  <si>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</si>
  <si>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</si>
  <si>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</si>
  <si>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</si>
  <si>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</si>
  <si>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</si>
  <si>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</si>
  <si>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</si>
  <si>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</si>
  <si>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</si>
  <si>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</si>
  <si>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</si>
  <si>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</si>
  <si>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</si>
  <si>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</si>
  <si>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</si>
  <si>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</si>
  <si>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</si>
  <si>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</si>
  <si>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</si>
  <si>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</si>
  <si>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</si>
  <si>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</si>
  <si>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</si>
  <si>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</si>
  <si>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</si>
  <si>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</si>
  <si>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</si>
  <si>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</si>
  <si>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</si>
  <si>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</si>
  <si>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</si>
  <si>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</si>
  <si>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</si>
  <si>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</si>
  <si>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</si>
  <si>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</si>
  <si>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</si>
  <si>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</si>
  <si>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</si>
  <si>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</si>
  <si>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</si>
  <si>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</si>
  <si>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</si>
  <si>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</si>
  <si>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</si>
  <si>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</si>
  <si>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</si>
  <si>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</si>
  <si>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</si>
  <si>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</si>
  <si>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</si>
  <si>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</si>
  <si>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</si>
  <si>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</si>
  <si>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</si>
  <si>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</si>
  <si>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</si>
  <si>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</si>
  <si>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</si>
  <si>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</si>
  <si>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</si>
  <si>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</si>
  <si>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</si>
  <si>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</si>
  <si>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</si>
  <si>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</si>
  <si>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</si>
  <si>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</si>
  <si>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</si>
  <si>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</si>
  <si>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</si>
  <si>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</si>
  <si>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</si>
  <si>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</si>
  <si>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</si>
  <si>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</si>
  <si>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</si>
  <si>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</si>
  <si>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</si>
  <si>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</si>
  <si>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</si>
  <si>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</si>
  <si>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</si>
  <si>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</si>
  <si>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</si>
  <si>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</si>
  <si>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</si>
  <si>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</si>
  <si>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</si>
  <si>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</si>
  <si>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</si>
  <si>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</si>
  <si>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</si>
  <si>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</si>
  <si>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</si>
  <si>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</si>
  <si>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</si>
  <si>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</si>
  <si>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</si>
  <si>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</si>
  <si>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</si>
  <si>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</si>
  <si>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</si>
  <si>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</si>
  <si>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</si>
  <si>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</si>
  <si>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</si>
  <si>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</si>
  <si>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</si>
  <si>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</si>
  <si>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</si>
  <si>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</si>
  <si>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</si>
  <si>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</si>
  <si>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</si>
  <si>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</si>
  <si>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</si>
  <si>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</si>
  <si>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</si>
  <si>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</si>
  <si>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</si>
  <si>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</si>
  <si>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</si>
  <si>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</si>
  <si>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</si>
  <si>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</si>
  <si>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</si>
  <si>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</si>
  <si>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</si>
  <si>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</si>
  <si>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</si>
  <si>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</si>
  <si>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</si>
  <si>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</si>
  <si>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</si>
  <si>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</si>
  <si>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</si>
  <si>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</si>
  <si>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</si>
  <si>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</si>
  <si>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</si>
  <si>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</si>
  <si>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</si>
  <si>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</si>
  <si>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</si>
  <si>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</si>
  <si>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</si>
  <si>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</si>
  <si>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</si>
  <si>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</si>
  <si>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</si>
  <si>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</si>
  <si>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</si>
  <si>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</si>
  <si>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</si>
  <si>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</si>
  <si>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</si>
  <si>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</si>
  <si>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</si>
  <si>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</si>
  <si>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</si>
  <si>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</si>
  <si>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</si>
  <si>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</si>
  <si>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</si>
  <si>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</si>
  <si>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</si>
  <si>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</si>
  <si>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</si>
  <si>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</si>
  <si>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</si>
  <si>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</si>
  <si>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</si>
  <si>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</si>
  <si>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</si>
  <si>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</si>
  <si>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</si>
  <si>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</si>
  <si>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</si>
  <si>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</si>
  <si>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</si>
  <si>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</si>
  <si>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</si>
  <si>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</si>
  <si>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</si>
  <si>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</si>
  <si>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</si>
  <si>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</si>
  <si>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</si>
  <si>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</si>
  <si>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</si>
  <si>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</si>
  <si>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</si>
  <si>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</si>
  <si>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</si>
  <si>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</si>
  <si>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</si>
  <si>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</si>
  <si>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</si>
  <si>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</si>
  <si>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</si>
  <si>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</si>
  <si>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</si>
  <si>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</si>
  <si>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</si>
  <si>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</si>
  <si>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</si>
  <si>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</si>
  <si>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</si>
  <si>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</si>
  <si>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</si>
  <si>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</si>
  <si>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</si>
  <si>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</si>
  <si>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</si>
  <si>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</si>
  <si>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</si>
  <si>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</si>
  <si>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</si>
  <si>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</si>
  <si>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</si>
  <si>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</si>
  <si>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</si>
  <si>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</si>
  <si>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</si>
  <si>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</si>
  <si>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</si>
  <si>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</si>
  <si>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</si>
  <si>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</si>
  <si>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</si>
  <si>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</si>
  <si>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</si>
  <si>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</si>
  <si>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</si>
  <si>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</si>
  <si>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</si>
  <si>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</si>
  <si>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</si>
  <si>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</si>
  <si>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</si>
  <si>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</si>
  <si>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</si>
  <si>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</si>
  <si>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</si>
  <si>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</si>
  <si>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</si>
  <si>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</si>
  <si>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</si>
  <si>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</si>
  <si>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</si>
  <si>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</si>
  <si>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</si>
  <si>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</si>
  <si>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</si>
  <si>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</si>
  <si>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</si>
  <si>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</si>
  <si>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</si>
  <si>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</si>
  <si>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</si>
  <si>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</si>
  <si>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</si>
  <si>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</si>
  <si>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</si>
  <si>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</si>
  <si>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</si>
  <si>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</si>
  <si>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</si>
  <si>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</si>
  <si>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</si>
  <si>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</si>
  <si>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</si>
  <si>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</si>
  <si>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</si>
  <si>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</si>
  <si>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</si>
  <si>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</si>
  <si>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</si>
  <si>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</si>
  <si>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</si>
  <si>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</si>
  <si>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</si>
  <si>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</si>
  <si>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</si>
  <si>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</si>
  <si>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</si>
  <si>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</si>
  <si>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</si>
  <si>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</si>
  <si>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</si>
  <si>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</si>
  <si>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</si>
  <si>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</si>
  <si>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</si>
  <si>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</si>
  <si>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</si>
  <si>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</si>
  <si>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</si>
  <si>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</si>
  <si>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</si>
  <si>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</si>
  <si>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</si>
  <si>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</si>
  <si>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</si>
  <si>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</si>
  <si>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</si>
  <si>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</si>
  <si>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</si>
  <si>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</si>
  <si>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</si>
  <si>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</si>
  <si>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</si>
  <si>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</si>
  <si>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</si>
  <si>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</si>
  <si>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</si>
  <si>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</si>
  <si>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</si>
  <si>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</si>
  <si>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</si>
  <si>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</si>
  <si>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</si>
  <si>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</si>
  <si>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</si>
  <si>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</si>
  <si>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</si>
  <si>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</si>
  <si>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</si>
  <si>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</si>
  <si>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</si>
  <si>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</si>
  <si>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</si>
  <si>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</si>
  <si>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</si>
  <si>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</si>
  <si>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</si>
  <si>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</si>
  <si>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</si>
  <si>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</si>
  <si>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</si>
  <si>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</si>
  <si>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</si>
  <si>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</si>
  <si>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</si>
  <si>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</si>
  <si>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</si>
  <si>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</si>
  <si>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</si>
  <si>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</si>
  <si>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</si>
  <si>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</si>
  <si>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</si>
  <si>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</si>
  <si>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</si>
  <si>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</si>
  <si>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</si>
  <si>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</si>
  <si>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</si>
  <si>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</si>
  <si>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</si>
  <si>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</si>
  <si>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</si>
  <si>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</si>
  <si>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</si>
  <si>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</si>
  <si>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</si>
  <si>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</si>
  <si>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</si>
  <si>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</si>
  <si>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</si>
  <si>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</si>
  <si>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</si>
  <si>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</si>
  <si>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</si>
  <si>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</si>
  <si>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</si>
  <si>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</si>
  <si>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</si>
  <si>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</si>
  <si>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</si>
  <si>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</si>
  <si>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</si>
  <si>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</si>
  <si>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</si>
  <si>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</si>
  <si>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</si>
  <si>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</si>
  <si>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</si>
  <si>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</si>
  <si>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</si>
  <si>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</si>
  <si>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</si>
  <si>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</si>
  <si>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</si>
  <si>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</si>
  <si>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</si>
  <si>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</si>
  <si>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</si>
  <si>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</si>
  <si>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</si>
  <si>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</si>
  <si>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</si>
  <si>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</si>
  <si>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</si>
  <si>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</si>
  <si>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</si>
  <si>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</si>
  <si>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</si>
  <si>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</si>
  <si>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</si>
  <si>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</si>
  <si>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</si>
  <si>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</si>
  <si>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</si>
  <si>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</si>
  <si>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</si>
  <si>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</si>
  <si>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</si>
  <si>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</si>
  <si>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</si>
  <si>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</si>
  <si>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</si>
  <si>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</si>
  <si>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</si>
  <si>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</si>
  <si>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</si>
  <si>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</si>
  <si>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</si>
  <si>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</si>
  <si>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</si>
  <si>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</si>
  <si>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</si>
  <si>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</si>
  <si>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</si>
  <si>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</si>
  <si>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</si>
  <si>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</si>
  <si>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</si>
  <si>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</si>
  <si>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</si>
  <si>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</si>
  <si>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</si>
  <si>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</si>
  <si>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</si>
  <si>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</si>
  <si>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</si>
  <si>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</si>
  <si>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</si>
  <si>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</si>
  <si>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</si>
  <si>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</si>
  <si>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</si>
  <si>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</si>
  <si>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</si>
  <si>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</si>
  <si>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</si>
  <si>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</si>
  <si>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</si>
  <si>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</si>
  <si>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</si>
  <si>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</si>
  <si>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</si>
  <si>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</si>
  <si>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</si>
  <si>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</si>
  <si>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</si>
  <si>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</si>
  <si>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</si>
  <si>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</si>
  <si>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</si>
  <si>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</si>
  <si>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</si>
  <si>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</si>
  <si>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</si>
  <si>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</si>
  <si>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</si>
  <si>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</si>
  <si>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</si>
  <si>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</si>
  <si>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</si>
  <si>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</si>
  <si>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</si>
  <si>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</si>
  <si>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</si>
  <si>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</si>
  <si>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</si>
  <si>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</si>
  <si>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</si>
  <si>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</si>
  <si>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</si>
  <si>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</si>
  <si>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</si>
  <si>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</si>
  <si>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</si>
  <si>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</si>
  <si>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</si>
  <si>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</si>
  <si>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</si>
  <si>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</si>
  <si>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</si>
  <si>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</si>
  <si>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</si>
  <si>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</si>
  <si>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</si>
  <si>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</si>
  <si>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</si>
  <si>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</si>
  <si>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</si>
  <si>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</si>
  <si>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</si>
  <si>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</si>
  <si>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</si>
  <si>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</si>
  <si>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</si>
  <si>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</si>
  <si>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</si>
  <si>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</si>
  <si>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</si>
  <si>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</si>
  <si>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</si>
  <si>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</si>
  <si>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</si>
  <si>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</si>
  <si>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</si>
  <si>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</si>
  <si>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</si>
  <si>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</si>
  <si>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</si>
  <si>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</si>
  <si>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</si>
  <si>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</si>
  <si>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</si>
  <si>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</si>
  <si>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</si>
  <si>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</si>
  <si>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</si>
  <si>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</si>
  <si>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</si>
  <si>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</si>
  <si>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</si>
  <si>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</si>
  <si>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</si>
  <si>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</si>
  <si>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</si>
  <si>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</si>
  <si>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</si>
  <si>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</si>
  <si>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</si>
  <si>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</si>
  <si>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</si>
  <si>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</si>
  <si>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</si>
  <si>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</si>
  <si>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</si>
  <si>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</si>
  <si>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</si>
  <si>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</si>
  <si>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</si>
  <si>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</si>
  <si>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</si>
  <si>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</si>
  <si>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</si>
  <si>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</si>
  <si>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</si>
  <si>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</si>
  <si>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</si>
  <si>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</si>
  <si>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</si>
  <si>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</si>
  <si>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</si>
  <si>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</si>
  <si>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</si>
  <si>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</si>
  <si>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</si>
  <si>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</si>
  <si>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</si>
  <si>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</si>
  <si>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</si>
  <si>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</si>
  <si>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</si>
  <si>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</si>
  <si>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</si>
  <si>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</si>
  <si>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</si>
  <si>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</si>
  <si>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</si>
  <si>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</si>
  <si>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</si>
  <si>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</si>
  <si>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</si>
  <si>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</si>
  <si>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</si>
  <si>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</si>
  <si>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</si>
  <si>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</si>
  <si>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</si>
  <si>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</si>
  <si>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</si>
  <si>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</si>
  <si>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</si>
  <si>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</si>
  <si>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</si>
  <si>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</si>
  <si>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</si>
  <si>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</si>
  <si>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</si>
  <si>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</si>
  <si>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</si>
  <si>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</si>
  <si>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</si>
  <si>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</si>
  <si>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</si>
  <si>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</si>
  <si>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</si>
  <si>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</si>
  <si>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</si>
  <si>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</si>
  <si>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</si>
  <si>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</si>
  <si>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</si>
  <si>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</si>
  <si>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</si>
  <si>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</si>
  <si>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</si>
  <si>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</si>
  <si>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</si>
  <si>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</si>
  <si>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</si>
  <si>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</si>
  <si>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</si>
  <si>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</si>
  <si>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</si>
  <si>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</si>
  <si>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</si>
  <si>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</si>
  <si>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</si>
  <si>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</si>
  <si>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</si>
  <si>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</si>
  <si>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</si>
  <si>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</si>
  <si>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</si>
  <si>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</si>
  <si>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</si>
  <si>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</si>
  <si>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</si>
  <si>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</si>
  <si>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</si>
  <si>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</si>
  <si>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</si>
  <si>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</si>
  <si>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</si>
  <si>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</si>
  <si>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</si>
  <si>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</si>
  <si>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</si>
  <si>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</si>
  <si>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</si>
  <si>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</si>
  <si>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</si>
  <si>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</si>
  <si>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</si>
  <si>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</si>
  <si>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</si>
  <si>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</si>
  <si>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</si>
  <si>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</si>
  <si>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</si>
  <si>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</si>
  <si>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</si>
  <si>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</si>
  <si>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</si>
  <si>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</si>
  <si>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</si>
  <si>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</si>
  <si>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</si>
  <si>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</si>
  <si>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</si>
  <si>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</si>
  <si>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</si>
  <si>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</si>
  <si>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</si>
  <si>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</si>
  <si>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</si>
  <si>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</si>
  <si>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</si>
  <si>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</si>
  <si>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</si>
  <si>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</si>
  <si>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</si>
  <si>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</si>
  <si>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</si>
  <si>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</si>
  <si>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</si>
  <si>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</si>
  <si>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</si>
  <si>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</si>
  <si>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</si>
  <si>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</si>
  <si>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</si>
  <si>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</si>
  <si>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</si>
  <si>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</si>
  <si>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</si>
  <si>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</si>
  <si>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</si>
  <si>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</si>
  <si>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</si>
  <si>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</si>
  <si>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</si>
  <si>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</si>
  <si>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</si>
  <si>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</si>
  <si>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</si>
  <si>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</si>
  <si>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</si>
  <si>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</si>
  <si>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</si>
  <si>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</si>
  <si>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</si>
  <si>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</si>
  <si>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</si>
  <si>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</si>
  <si>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</si>
  <si>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</si>
  <si>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</si>
  <si>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</si>
  <si>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</si>
  <si>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</si>
  <si>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</si>
  <si>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</si>
  <si>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</si>
  <si>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</si>
  <si>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</si>
  <si>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</si>
  <si>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</si>
  <si>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</si>
  <si>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</si>
  <si>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</si>
  <si>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</si>
  <si>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</si>
  <si>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</si>
  <si>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</si>
  <si>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</si>
  <si>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</si>
  <si>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</si>
  <si>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</si>
  <si>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</si>
  <si>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</si>
  <si>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</si>
  <si>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</si>
  <si>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</si>
  <si>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</si>
  <si>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</si>
  <si>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</si>
  <si>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</si>
  <si>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</si>
  <si>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</si>
  <si>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</si>
  <si>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</si>
  <si>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</si>
  <si>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</si>
  <si>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</si>
  <si>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</si>
  <si>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</si>
  <si>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</si>
  <si>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</si>
  <si>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</si>
  <si>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</si>
  <si>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</si>
  <si>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</si>
  <si>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</si>
  <si>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</si>
  <si>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</si>
  <si>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</si>
  <si>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</si>
  <si>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</si>
  <si>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</si>
  <si>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</si>
  <si>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</si>
  <si>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</si>
  <si>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</si>
  <si>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</si>
  <si>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</si>
  <si>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</si>
  <si>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</si>
  <si>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</si>
  <si>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</si>
  <si>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</si>
  <si>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</si>
  <si>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</si>
  <si>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</si>
  <si>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</si>
  <si>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</si>
  <si>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</si>
  <si>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</si>
  <si>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</si>
  <si>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</si>
  <si>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</si>
  <si>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</si>
  <si>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</si>
  <si>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</si>
  <si>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</si>
  <si>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</si>
  <si>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</si>
  <si>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</si>
  <si>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</si>
  <si>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</si>
  <si>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</si>
  <si>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</si>
  <si>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</si>
  <si>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</si>
  <si>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</si>
  <si>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</si>
  <si>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</si>
  <si>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</si>
  <si>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</si>
  <si>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</si>
  <si>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</si>
  <si>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</si>
  <si>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</si>
  <si>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</si>
  <si>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</si>
  <si>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</si>
  <si>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</si>
  <si>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</si>
  <si>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</si>
  <si>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</si>
  <si>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</si>
  <si>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</si>
  <si>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</si>
  <si>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</si>
  <si>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</si>
  <si>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</si>
  <si>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</si>
  <si>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</si>
  <si>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</si>
  <si>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</si>
  <si>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</si>
  <si>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</si>
  <si>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</si>
  <si>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</si>
  <si>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</si>
  <si>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</si>
  <si>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</si>
  <si>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</si>
  <si>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</si>
  <si>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</si>
  <si>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</si>
  <si>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</si>
  <si>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</si>
  <si>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</si>
  <si>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</si>
  <si>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</si>
  <si>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</si>
  <si>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</si>
  <si>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</si>
  <si>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</si>
  <si>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</si>
  <si>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</si>
  <si>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</si>
  <si>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</si>
  <si>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</si>
  <si>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</si>
  <si>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</si>
  <si>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</si>
  <si>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</si>
  <si>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</si>
  <si>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</si>
  <si>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</si>
  <si>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</si>
  <si>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</si>
  <si>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</si>
  <si>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</si>
  <si>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</si>
  <si>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</si>
  <si>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</si>
  <si>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</si>
  <si>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</si>
  <si>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</si>
  <si>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</si>
  <si>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</si>
  <si>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</si>
  <si>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</si>
  <si>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</si>
  <si>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</si>
  <si>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</si>
  <si>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</si>
  <si>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</si>
  <si>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</si>
  <si>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</si>
  <si>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</si>
  <si>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</si>
  <si>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</si>
  <si>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</si>
  <si>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</si>
  <si>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</si>
  <si>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</si>
  <si>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</si>
  <si>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</si>
  <si>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</si>
  <si>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</si>
  <si>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</si>
  <si>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</si>
  <si>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</si>
  <si>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</si>
  <si>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</si>
  <si>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</si>
  <si>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</si>
  <si>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</si>
  <si>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</si>
  <si>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</si>
  <si>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</si>
  <si>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</si>
  <si>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</si>
  <si>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</si>
  <si>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</si>
  <si>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</si>
  <si>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</si>
  <si>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</si>
  <si>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</si>
  <si>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</si>
  <si>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</si>
  <si>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</si>
  <si>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</si>
  <si>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</si>
  <si>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</si>
  <si>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</si>
  <si>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</si>
  <si>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</si>
  <si>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</si>
  <si>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</si>
  <si>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</si>
  <si>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</si>
  <si>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</si>
  <si>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</si>
  <si>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</si>
  <si>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</si>
  <si>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</si>
  <si>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</si>
  <si>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</si>
  <si>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</si>
  <si>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</si>
  <si>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</si>
  <si>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</si>
  <si>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</si>
  <si>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</si>
  <si>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</si>
  <si>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</si>
  <si>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</si>
  <si>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</si>
  <si>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</si>
  <si>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</si>
  <si>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</si>
  <si>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</si>
  <si>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</si>
  <si>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</si>
  <si>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</si>
  <si>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</si>
  <si>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</si>
  <si>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</si>
  <si>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</si>
  <si>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</si>
  <si>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</si>
  <si>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</si>
  <si>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</si>
  <si>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</si>
  <si>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</si>
  <si>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</si>
  <si>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</si>
  <si>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</si>
  <si>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</si>
  <si>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</si>
  <si>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</si>
  <si>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</si>
  <si>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</si>
  <si>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</si>
  <si>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</si>
  <si>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</si>
  <si>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</si>
  <si>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</si>
  <si>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</si>
  <si>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</si>
  <si>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</si>
  <si>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</si>
  <si>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</si>
  <si>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</si>
  <si>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</si>
  <si>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</si>
  <si>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</si>
  <si>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</si>
  <si>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</si>
  <si>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</si>
  <si>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</si>
  <si>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</si>
  <si>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</si>
  <si>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</si>
  <si>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</si>
  <si>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</si>
  <si>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</si>
  <si>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</si>
  <si>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</si>
  <si>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</si>
  <si>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</si>
  <si>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</si>
  <si>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</si>
  <si>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</si>
  <si>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</si>
  <si>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</si>
  <si>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</si>
  <si>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</si>
  <si>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</si>
  <si>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</si>
  <si>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</si>
  <si>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</si>
  <si>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</si>
  <si>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</si>
  <si>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</si>
  <si>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</si>
  <si>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</si>
  <si>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</si>
  <si>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</si>
  <si>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</si>
  <si>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</si>
  <si>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</si>
  <si>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</si>
  <si>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</si>
  <si>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</si>
  <si>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</si>
  <si>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</si>
  <si>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</si>
  <si>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</si>
  <si>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</si>
  <si>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</si>
  <si>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</si>
  <si>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</si>
  <si>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</si>
  <si>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</si>
  <si>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</si>
  <si>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</si>
  <si>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</si>
  <si>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</si>
  <si>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</si>
  <si>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</si>
  <si>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</si>
  <si>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</si>
  <si>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</si>
  <si>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</si>
  <si>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</si>
  <si>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</si>
  <si>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</si>
  <si>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</si>
  <si>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</si>
  <si>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</si>
  <si>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</si>
  <si>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</si>
  <si>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</si>
  <si>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</si>
  <si>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</si>
  <si>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</si>
  <si>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</si>
  <si>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</si>
  <si>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</si>
  <si>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</si>
  <si>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</si>
  <si>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</si>
  <si>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</si>
  <si>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</si>
  <si>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</si>
  <si>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</si>
  <si>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</si>
  <si>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</si>
  <si>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</si>
  <si>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</si>
  <si>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</si>
  <si>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</si>
  <si>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</si>
  <si>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</si>
  <si>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</si>
  <si>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</si>
  <si>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</si>
  <si>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</si>
  <si>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</si>
  <si>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</si>
  <si>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</si>
  <si>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</si>
  <si>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</si>
  <si>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</si>
  <si>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</si>
  <si>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</si>
  <si>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</si>
  <si>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</si>
  <si>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</si>
  <si>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</si>
  <si>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</si>
  <si>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</si>
  <si>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</si>
  <si>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</si>
  <si>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</si>
  <si>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</si>
  <si>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</si>
  <si>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</si>
  <si>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</si>
  <si>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</si>
  <si>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</si>
  <si>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</si>
  <si>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</si>
  <si>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</si>
  <si>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</si>
  <si>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</si>
  <si>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</si>
  <si>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</si>
  <si>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</si>
  <si>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</si>
  <si>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</si>
  <si>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</si>
  <si>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</si>
  <si>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</si>
  <si>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</si>
  <si>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</si>
  <si>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</si>
  <si>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</si>
  <si>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</si>
  <si>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</si>
  <si>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</si>
  <si>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</si>
  <si>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</si>
  <si>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</si>
  <si>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</si>
  <si>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</si>
  <si>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</si>
  <si>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</si>
  <si>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</si>
  <si>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</si>
  <si>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</si>
  <si>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</si>
  <si>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</si>
  <si>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</si>
  <si>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</si>
  <si>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</si>
  <si>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</si>
  <si>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</si>
  <si>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</si>
  <si>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</si>
  <si>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</si>
  <si>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</si>
  <si>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</si>
  <si>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</si>
  <si>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</si>
  <si>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</si>
  <si>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</si>
  <si>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</si>
  <si>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</si>
  <si>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</si>
  <si>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</si>
  <si>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</si>
  <si>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</si>
  <si>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</si>
  <si>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</si>
  <si>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</si>
  <si>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</si>
  <si>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</si>
  <si>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</si>
  <si>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</si>
  <si>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</si>
  <si>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</si>
  <si>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</si>
  <si>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</si>
  <si>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</si>
  <si>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</si>
  <si>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</si>
  <si>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</si>
  <si>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</si>
  <si>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</si>
  <si>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</si>
  <si>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</si>
  <si>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</si>
  <si>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</si>
  <si>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</si>
  <si>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</si>
  <si>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</si>
  <si>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</si>
  <si>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</si>
  <si>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</si>
  <si>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</si>
  <si>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</si>
  <si>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</si>
  <si>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</si>
  <si>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</si>
  <si>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</si>
  <si>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</si>
  <si>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</si>
  <si>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</si>
  <si>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</si>
  <si>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</si>
  <si>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</si>
  <si>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</si>
  <si>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</si>
  <si>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</si>
  <si>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</si>
  <si>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</si>
  <si>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</si>
  <si>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</si>
  <si>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</si>
  <si>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</si>
  <si>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</si>
  <si>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</si>
  <si>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</si>
  <si>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</si>
  <si>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</si>
  <si>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</si>
  <si>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</si>
  <si>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</si>
  <si>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</si>
  <si>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</si>
  <si>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</si>
  <si>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</si>
  <si>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</si>
  <si>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</si>
  <si>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</si>
  <si>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</si>
  <si>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</si>
  <si>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</si>
  <si>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</si>
  <si>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</si>
  <si>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</si>
  <si>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</si>
  <si>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</si>
  <si>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</si>
  <si>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</si>
  <si>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</si>
  <si>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</si>
  <si>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</si>
  <si>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</si>
  <si>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</si>
  <si>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</si>
  <si>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</si>
  <si>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</si>
  <si>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</si>
  <si>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</si>
  <si>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</si>
  <si>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</si>
  <si>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</si>
  <si>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</si>
  <si>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</si>
  <si>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</si>
  <si>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</si>
  <si>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</si>
  <si>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</si>
  <si>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</si>
  <si>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</si>
  <si>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</si>
  <si>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</si>
  <si>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</si>
  <si>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</si>
  <si>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</si>
  <si>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</si>
  <si>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</si>
  <si>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</si>
  <si>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</si>
  <si>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</si>
  <si>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</si>
  <si>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</si>
  <si>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</si>
  <si>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</si>
  <si>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</si>
  <si>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</si>
  <si>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</si>
  <si>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</si>
  <si>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</si>
  <si>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</si>
  <si>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</si>
  <si>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</si>
  <si>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</si>
  <si>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</si>
  <si>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</si>
  <si>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</si>
  <si>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</si>
  <si>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</si>
  <si>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</si>
  <si>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</si>
  <si>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</si>
  <si>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</si>
  <si>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</si>
  <si>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</si>
  <si>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</si>
  <si>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</si>
  <si>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</si>
  <si>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</si>
  <si>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</si>
  <si>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</si>
  <si>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</si>
  <si>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</si>
  <si>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</si>
  <si>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</si>
  <si>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</si>
  <si>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</si>
  <si>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</si>
  <si>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</si>
  <si>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</si>
  <si>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</si>
  <si>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</si>
  <si>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</si>
  <si>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</si>
  <si>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</si>
  <si>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</si>
  <si>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</si>
  <si>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</si>
  <si>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</si>
  <si>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</si>
  <si>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</si>
  <si>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</si>
  <si>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</si>
  <si>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</si>
  <si>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</si>
  <si>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</si>
  <si>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</si>
  <si>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</si>
  <si>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</si>
  <si>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</si>
  <si>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</si>
  <si>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</si>
  <si>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</si>
  <si>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</si>
  <si>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</si>
  <si>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</si>
  <si>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</si>
  <si>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</si>
  <si>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</si>
  <si>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</si>
  <si>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</si>
  <si>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</si>
  <si>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</si>
  <si>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</si>
  <si>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</si>
  <si>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</si>
  <si>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</si>
  <si>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</si>
  <si>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</si>
  <si>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</si>
  <si>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</si>
  <si>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</si>
  <si>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</si>
  <si>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</si>
  <si>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</si>
  <si>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</si>
  <si>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</si>
  <si>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</si>
  <si>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</si>
  <si>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</si>
  <si>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</si>
  <si>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</si>
  <si>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</si>
  <si>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</si>
  <si>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</si>
  <si>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</si>
  <si>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</si>
  <si>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</si>
  <si>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</si>
  <si>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</si>
  <si>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</si>
  <si>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</si>
  <si>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</si>
  <si>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</si>
  <si>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</si>
  <si>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</si>
  <si>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</si>
  <si>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</si>
  <si>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</si>
  <si>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</si>
  <si>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</si>
  <si>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</si>
  <si>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</si>
  <si>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</si>
  <si>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</si>
  <si>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</si>
  <si>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</si>
  <si>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</si>
  <si>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</si>
  <si>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</si>
  <si>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</si>
  <si>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</si>
  <si>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</si>
  <si>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</si>
  <si>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</si>
  <si>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</si>
  <si>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</si>
  <si>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</si>
  <si>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</si>
  <si>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</si>
  <si>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</si>
  <si>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</si>
  <si>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</si>
  <si>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</si>
  <si>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</si>
  <si>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</si>
  <si>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</si>
  <si>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</si>
  <si>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</si>
  <si>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</si>
  <si>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</si>
  <si>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</si>
  <si>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</si>
  <si>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</si>
  <si>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</si>
  <si>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</si>
  <si>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</si>
  <si>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</si>
  <si>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</si>
  <si>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</si>
  <si>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</si>
  <si>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</si>
  <si>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</si>
  <si>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</si>
  <si>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</si>
  <si>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</si>
  <si>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</si>
  <si>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</si>
  <si>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</si>
  <si>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</si>
  <si>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</si>
  <si>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</si>
  <si>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</si>
  <si>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</si>
  <si>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</si>
  <si>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</si>
  <si>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</si>
  <si>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</si>
  <si>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</si>
  <si>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</si>
  <si>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</si>
  <si>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</si>
  <si>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</si>
  <si>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</si>
  <si>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</si>
  <si>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</si>
  <si>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</si>
  <si>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</si>
  <si>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</si>
  <si>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</si>
  <si>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</si>
  <si>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</si>
  <si>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</si>
  <si>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</si>
  <si>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</si>
  <si>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</si>
  <si>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</si>
  <si>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</si>
  <si>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</si>
  <si>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</si>
  <si>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</si>
  <si>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</si>
  <si>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</si>
  <si>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</si>
  <si>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</si>
  <si>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</si>
  <si>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</si>
  <si>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</si>
  <si>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</si>
  <si>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</si>
  <si>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</si>
  <si>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</si>
  <si>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</si>
  <si>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</si>
  <si>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</si>
  <si>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</si>
  <si>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</si>
  <si>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</si>
  <si>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</si>
  <si>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</si>
  <si>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</si>
  <si>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</si>
  <si>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</si>
  <si>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</si>
  <si>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</si>
  <si>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</si>
  <si>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</si>
  <si>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</si>
  <si>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</si>
  <si>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</si>
  <si>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</si>
  <si>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</si>
  <si>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</si>
  <si>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</si>
  <si>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</si>
  <si>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</si>
  <si>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</si>
  <si>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</si>
  <si>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</si>
  <si>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</si>
  <si>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</si>
  <si>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</si>
  <si>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</si>
  <si>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</si>
  <si>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</si>
  <si>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</si>
  <si>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</si>
  <si>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</si>
  <si>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</si>
  <si>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</si>
  <si>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</si>
  <si>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</si>
  <si>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</si>
  <si>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</si>
  <si>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</si>
  <si>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</si>
  <si>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</si>
  <si>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</si>
  <si>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</si>
  <si>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</si>
  <si>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</si>
  <si>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</si>
  <si>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</si>
  <si>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</si>
  <si>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</si>
  <si>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</si>
  <si>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</si>
  <si>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</si>
  <si>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</si>
  <si>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</si>
  <si>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</si>
  <si>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</si>
  <si>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</si>
  <si>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</si>
  <si>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</si>
  <si>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</si>
  <si>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</si>
  <si>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</si>
  <si>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</si>
  <si>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</si>
  <si>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</si>
  <si>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</si>
  <si>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</si>
  <si>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</si>
  <si>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</si>
  <si>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</si>
  <si>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</si>
  <si>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</si>
  <si>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</si>
  <si>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</si>
  <si>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</si>
  <si>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</si>
  <si>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</si>
  <si>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</si>
  <si>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</si>
  <si>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</si>
  <si>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</si>
  <si>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</si>
  <si>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</si>
  <si>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</si>
  <si>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</si>
  <si>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</si>
  <si>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</si>
  <si>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</si>
  <si>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</si>
  <si>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</si>
  <si>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</si>
  <si>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</si>
  <si>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</si>
  <si>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</si>
  <si>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</si>
  <si>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</si>
  <si>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</si>
  <si>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</si>
  <si>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</si>
  <si>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</si>
  <si>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</si>
  <si>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</si>
  <si>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</si>
  <si>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</si>
  <si>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</si>
  <si>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</si>
  <si>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</si>
  <si>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</si>
  <si>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</si>
  <si>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</si>
  <si>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</si>
  <si>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</si>
  <si>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</si>
  <si>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</si>
  <si>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</si>
  <si>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</si>
  <si>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</si>
  <si>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</si>
  <si>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</si>
  <si>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</si>
  <si>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</si>
  <si>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</si>
  <si>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</si>
  <si>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</si>
  <si>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</si>
  <si>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</si>
  <si>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</si>
  <si>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</si>
  <si>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</si>
  <si>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</si>
  <si>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</si>
  <si>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</si>
  <si>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</si>
  <si>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</si>
  <si>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</si>
  <si>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</si>
  <si>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</si>
  <si>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</si>
  <si>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</si>
  <si>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</si>
  <si>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</si>
  <si>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</si>
  <si>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</si>
  <si>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</si>
  <si>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</si>
  <si>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</si>
  <si>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</si>
  <si>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</si>
  <si>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</si>
  <si>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</si>
  <si>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</si>
  <si>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</si>
  <si>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</si>
  <si>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</si>
  <si>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</si>
  <si>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</si>
  <si>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</si>
  <si>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</si>
  <si>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</si>
  <si>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</si>
  <si>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</si>
  <si>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</si>
  <si>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</si>
  <si>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</si>
  <si>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</si>
  <si>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</si>
  <si>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</si>
  <si>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</si>
  <si>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</si>
  <si>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</si>
  <si>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</si>
  <si>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</si>
  <si>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</si>
  <si>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</si>
  <si>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</si>
  <si>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</si>
  <si>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</si>
  <si>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</si>
  <si>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</si>
  <si>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</si>
  <si>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</si>
  <si>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</si>
  <si>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</si>
  <si>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</si>
  <si>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</si>
  <si>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</si>
  <si>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</si>
  <si>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</si>
  <si>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</si>
  <si>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</si>
  <si>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</si>
  <si>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</si>
  <si>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</si>
  <si>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</si>
  <si>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</si>
  <si>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</si>
  <si>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</si>
  <si>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</si>
  <si>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</si>
  <si>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</si>
  <si>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</si>
  <si>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</si>
  <si>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</si>
  <si>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</si>
  <si>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</si>
  <si>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</si>
  <si>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</si>
  <si>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</si>
  <si>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</si>
  <si>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</si>
  <si>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</si>
  <si>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</si>
  <si>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</si>
  <si>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</si>
  <si>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</si>
  <si>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</si>
  <si>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</si>
  <si>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</si>
  <si>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</si>
  <si>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</si>
  <si>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</si>
  <si>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</si>
  <si>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</si>
  <si>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</si>
  <si>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</si>
  <si>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</si>
  <si>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</si>
  <si>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</si>
  <si>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</si>
  <si>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</si>
  <si>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</si>
  <si>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</si>
  <si>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</si>
  <si>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</si>
  <si>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</si>
  <si>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</si>
  <si>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</si>
  <si>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</si>
  <si>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</si>
  <si>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</si>
  <si>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</si>
  <si>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</si>
  <si>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</si>
  <si>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</si>
  <si>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</si>
  <si>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</si>
  <si>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</si>
  <si>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</si>
  <si>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</si>
  <si>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</si>
  <si>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</si>
  <si>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</si>
  <si>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</si>
  <si>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</si>
  <si>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</si>
  <si>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</si>
  <si>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</si>
  <si>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</si>
  <si>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</si>
  <si>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</si>
  <si>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</si>
  <si>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</si>
  <si>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</si>
  <si>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</si>
  <si>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</si>
  <si>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</si>
  <si>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</si>
  <si>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</si>
  <si>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</si>
  <si>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</si>
  <si>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</si>
  <si>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</si>
  <si>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</si>
  <si>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</si>
  <si>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</si>
  <si>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</si>
  <si>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</si>
  <si>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</si>
  <si>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</si>
  <si>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</si>
  <si>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</si>
  <si>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</si>
  <si>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</si>
  <si>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</si>
  <si>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</si>
  <si>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</si>
  <si>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</si>
  <si>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</si>
  <si>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</si>
  <si>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</si>
  <si>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</si>
  <si>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</si>
  <si>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</si>
  <si>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</si>
  <si>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</si>
  <si>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</si>
  <si>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</si>
  <si>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</si>
  <si>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</si>
  <si>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</si>
  <si>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</si>
  <si>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</si>
  <si>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</si>
  <si>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</si>
  <si>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</si>
  <si>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</si>
  <si>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</si>
  <si>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</si>
  <si>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</si>
  <si>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</si>
  <si>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</si>
  <si>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</si>
  <si>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</si>
  <si>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</si>
  <si>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</si>
  <si>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</si>
  <si>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</si>
  <si>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</si>
  <si>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</si>
  <si>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</si>
  <si>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</si>
  <si>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</si>
  <si>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</si>
  <si>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</si>
  <si>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</si>
  <si>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</si>
  <si>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</si>
  <si>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</si>
  <si>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</si>
  <si>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</si>
  <si>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</si>
  <si>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</si>
  <si>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</si>
  <si>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</si>
  <si>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</si>
  <si>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</si>
  <si>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</si>
  <si>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</si>
  <si>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</si>
  <si>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</si>
  <si>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</si>
  <si>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</si>
  <si>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</si>
  <si>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</si>
  <si>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</si>
  <si>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</si>
  <si>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</si>
  <si>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</si>
  <si>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</si>
  <si>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</si>
  <si>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</si>
  <si>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</si>
  <si>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</si>
  <si>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</si>
  <si>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</si>
  <si>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</si>
  <si>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</si>
  <si>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</si>
  <si>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</si>
  <si>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</si>
  <si>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</si>
  <si>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</si>
  <si>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</si>
  <si>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</si>
  <si>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</si>
  <si>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</si>
  <si>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</si>
  <si>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</si>
  <si>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</si>
  <si>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</si>
  <si>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</si>
  <si>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</si>
  <si>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</si>
  <si>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</si>
  <si>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</si>
  <si>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</si>
  <si>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</si>
  <si>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</si>
  <si>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</si>
  <si>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</si>
  <si>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</si>
  <si>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</si>
  <si>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</si>
  <si>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</si>
  <si>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</si>
  <si>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</si>
  <si>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</si>
  <si>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</si>
  <si>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</si>
  <si>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</si>
  <si>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</si>
  <si>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</si>
  <si>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</si>
  <si>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</si>
  <si>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</si>
  <si>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</si>
  <si>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</si>
  <si>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</si>
  <si>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</si>
  <si>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</si>
  <si>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</si>
  <si>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</si>
  <si>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</si>
  <si>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</si>
  <si>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</si>
  <si>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</si>
  <si>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</si>
  <si>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</si>
  <si>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</si>
  <si>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</si>
  <si>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</si>
  <si>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</si>
  <si>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</si>
  <si>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</si>
  <si>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</si>
  <si>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</si>
  <si>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</si>
  <si>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</si>
  <si>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</si>
  <si>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</si>
  <si>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</si>
  <si>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</si>
  <si>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</si>
  <si>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</si>
  <si>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</si>
  <si>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</si>
  <si>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</si>
  <si>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</si>
  <si>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</si>
  <si>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</si>
  <si>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</si>
  <si>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</si>
  <si>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</si>
  <si>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</si>
  <si>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</si>
  <si>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</si>
  <si>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</si>
  <si>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</si>
  <si>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</si>
  <si>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</si>
  <si>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</si>
  <si>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</si>
  <si>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</si>
  <si>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</si>
  <si>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</si>
  <si>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</si>
  <si>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</si>
  <si>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</si>
  <si>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</si>
  <si>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</si>
  <si>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</si>
  <si>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</si>
  <si>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</si>
  <si>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</si>
  <si>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</si>
  <si>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</si>
  <si>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</si>
  <si>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</si>
  <si>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</si>
  <si>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</si>
  <si>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</si>
  <si>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</si>
  <si>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</si>
  <si>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</si>
  <si>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</si>
  <si>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</si>
  <si>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</si>
  <si>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</si>
  <si>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</si>
  <si>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</si>
  <si>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</si>
  <si>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</si>
  <si>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</si>
  <si>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</si>
  <si>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</si>
  <si>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</si>
  <si>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</si>
  <si>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</si>
  <si>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</si>
  <si>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</si>
  <si>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</si>
  <si>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</si>
  <si>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</si>
  <si>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</si>
  <si>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</si>
  <si>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</si>
  <si>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</si>
  <si>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</si>
  <si>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</si>
  <si>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</si>
  <si>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</si>
  <si>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</si>
  <si>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</si>
  <si>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</si>
  <si>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</si>
  <si>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</si>
  <si>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</si>
  <si>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</si>
  <si>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</si>
  <si>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</si>
  <si>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</si>
  <si>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</si>
  <si>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</si>
  <si>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</si>
  <si>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</si>
  <si>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</si>
  <si>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</si>
  <si>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</si>
  <si>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</si>
  <si>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</si>
  <si>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</si>
  <si>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</si>
  <si>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</si>
  <si>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</si>
  <si>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</si>
  <si>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</si>
  <si>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</si>
  <si>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</si>
  <si>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</si>
  <si>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</si>
  <si>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</si>
  <si>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</si>
  <si>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</si>
  <si>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</si>
  <si>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</si>
  <si>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</si>
  <si>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</si>
  <si>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</si>
  <si>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</si>
  <si>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</si>
  <si>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</si>
  <si>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</si>
  <si>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</si>
  <si>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</si>
  <si>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</si>
  <si>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</si>
  <si>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</si>
  <si>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</si>
  <si>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</si>
  <si>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</si>
  <si>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</si>
  <si>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</si>
  <si>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</si>
  <si>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</si>
  <si>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</si>
  <si>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</si>
  <si>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</si>
  <si>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</si>
  <si>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</si>
  <si>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</si>
  <si>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</si>
  <si>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</si>
  <si>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</si>
  <si>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</si>
  <si>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</si>
  <si>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</si>
  <si>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</si>
  <si>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</si>
  <si>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</si>
  <si>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</si>
  <si>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</si>
  <si>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</si>
  <si>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</si>
  <si>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</si>
  <si>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</si>
  <si>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</si>
  <si>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</si>
  <si>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</si>
  <si>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</si>
  <si>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</si>
  <si>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</si>
  <si>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</si>
  <si>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</si>
  <si>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</si>
  <si>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</si>
  <si>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</si>
  <si>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</si>
  <si>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</si>
  <si>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</si>
  <si>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</si>
  <si>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</si>
  <si>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</si>
  <si>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</si>
  <si>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</si>
  <si>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</si>
  <si>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</si>
  <si>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</si>
  <si>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</si>
  <si>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</si>
  <si>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</si>
  <si>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</si>
  <si>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</si>
  <si>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</si>
  <si>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</si>
  <si>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</si>
  <si>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</si>
  <si>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</si>
  <si>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</si>
  <si>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</si>
  <si>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</si>
  <si>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</si>
  <si>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</si>
  <si>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</si>
  <si>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</si>
  <si>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</si>
  <si>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</si>
  <si>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</si>
  <si>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</si>
  <si>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</si>
  <si>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</si>
  <si>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</si>
  <si>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</si>
  <si>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</si>
  <si>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</si>
  <si>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</si>
  <si>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</si>
  <si>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</si>
  <si>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</si>
  <si>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</si>
  <si>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</si>
  <si>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</si>
  <si>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</si>
  <si>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</si>
  <si>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</si>
  <si>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</si>
  <si>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</si>
  <si>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</si>
  <si>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</si>
  <si>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</si>
  <si>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</si>
  <si>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</si>
  <si>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</si>
  <si>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</si>
  <si>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</si>
  <si>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</si>
  <si>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</si>
  <si>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</si>
  <si>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</si>
  <si>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</si>
  <si>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</si>
  <si>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</si>
  <si>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</si>
  <si>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</si>
  <si>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</si>
  <si>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</si>
  <si>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</si>
  <si>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</si>
  <si>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</si>
  <si>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</si>
  <si>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</si>
  <si>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</si>
  <si>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</si>
  <si>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</si>
  <si>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</si>
  <si>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</si>
  <si>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</si>
  <si>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</si>
  <si>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</si>
  <si>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</si>
  <si>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</si>
  <si>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</si>
  <si>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</si>
  <si>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</si>
  <si>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</si>
  <si>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</si>
  <si>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</si>
  <si>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</si>
  <si>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</si>
  <si>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</si>
  <si>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</si>
  <si>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</si>
  <si>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</si>
  <si>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</si>
  <si>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</si>
  <si>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</si>
  <si>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</si>
  <si>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</si>
  <si>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</si>
  <si>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</si>
  <si>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</si>
  <si>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</si>
  <si>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</si>
  <si>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</si>
  <si>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</si>
  <si>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</si>
  <si>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</si>
  <si>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</si>
  <si>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</si>
  <si>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</si>
  <si>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</si>
  <si>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</si>
  <si>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</si>
  <si>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</si>
  <si>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</si>
  <si>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</si>
  <si>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</si>
  <si>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</si>
  <si>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</si>
  <si>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</si>
  <si>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</si>
  <si>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</si>
  <si>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</si>
  <si>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</si>
  <si>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</si>
  <si>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</si>
  <si>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</si>
  <si>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</si>
  <si>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</si>
  <si>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</si>
  <si>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</si>
  <si>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</si>
  <si>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</si>
  <si>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</si>
  <si>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</si>
  <si>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</si>
  <si>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</si>
  <si>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</si>
  <si>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</si>
  <si>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</si>
  <si>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</si>
  <si>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</si>
  <si>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</si>
  <si>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</si>
  <si>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</si>
  <si>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</si>
  <si>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</si>
  <si>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</si>
  <si>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</si>
  <si>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</si>
  <si>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</si>
  <si>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</si>
  <si>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</si>
  <si>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</si>
  <si>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</si>
  <si>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</si>
  <si>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</si>
  <si>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</si>
  <si>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</si>
  <si>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</si>
  <si>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</si>
  <si>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</si>
  <si>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</si>
  <si>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</si>
  <si>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</si>
  <si>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</si>
  <si>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</si>
  <si>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</si>
  <si>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</si>
  <si>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</si>
  <si>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</si>
  <si>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</si>
  <si>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</si>
  <si>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</si>
  <si>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</si>
  <si>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</si>
  <si>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</si>
  <si>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</si>
  <si>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</si>
  <si>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</si>
  <si>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</si>
  <si>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</si>
  <si>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</si>
  <si>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</si>
  <si>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</si>
  <si>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</si>
  <si>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</si>
  <si>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</si>
  <si>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</si>
  <si>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</si>
  <si>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</si>
  <si>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</si>
  <si>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</si>
  <si>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</si>
  <si>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</si>
  <si>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</si>
  <si>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</si>
  <si>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</si>
  <si>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</si>
  <si>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</si>
  <si>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</si>
  <si>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</si>
  <si>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</si>
  <si>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</si>
  <si>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</si>
  <si>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</si>
  <si>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</si>
  <si>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</si>
  <si>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</si>
  <si>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</si>
  <si>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</si>
  <si>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</si>
  <si>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</si>
  <si>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</si>
  <si>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</si>
  <si>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</si>
  <si>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</si>
  <si>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</si>
  <si>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</si>
  <si>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</si>
  <si>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</si>
  <si>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</si>
  <si>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</si>
  <si>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</si>
  <si>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</si>
  <si>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</si>
  <si>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</si>
  <si>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</si>
  <si>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</si>
  <si>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</si>
  <si>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</si>
  <si>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</si>
  <si>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</si>
  <si>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</si>
  <si>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</si>
  <si>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</si>
  <si>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</si>
  <si>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</si>
  <si>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</si>
  <si>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</si>
  <si>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</si>
  <si>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</si>
  <si>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</si>
  <si>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</si>
  <si>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</si>
  <si>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</si>
  <si>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</si>
  <si>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</si>
  <si>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</si>
  <si>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</si>
  <si>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</si>
  <si>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</si>
  <si>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</si>
  <si>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</si>
  <si>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</si>
  <si>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</si>
  <si>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</si>
  <si>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</si>
  <si>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</si>
  <si>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</si>
  <si>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</si>
  <si>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</si>
  <si>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</si>
  <si>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</si>
  <si>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</si>
  <si>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</si>
  <si>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</si>
  <si>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</si>
  <si>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</si>
  <si>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</si>
  <si>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</si>
  <si>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</si>
  <si>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</si>
  <si>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</si>
  <si>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</si>
  <si>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</si>
  <si>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</si>
  <si>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</si>
  <si>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</si>
  <si>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</si>
  <si>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</si>
  <si>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</si>
  <si>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</si>
  <si>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</si>
  <si>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</si>
  <si>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</si>
  <si>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</si>
  <si>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</si>
  <si>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</si>
  <si>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</si>
  <si>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</si>
  <si>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</si>
  <si>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</si>
  <si>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</si>
  <si>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</si>
  <si>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</si>
  <si>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</si>
  <si>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</si>
  <si>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</si>
  <si>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</si>
  <si>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</si>
  <si>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</si>
  <si>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</si>
  <si>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</si>
  <si>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</si>
  <si>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</si>
  <si>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</si>
  <si>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</si>
  <si>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</si>
  <si>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</si>
  <si>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</si>
  <si>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</si>
  <si>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</si>
  <si>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</si>
  <si>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</si>
  <si>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</si>
  <si>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</si>
  <si>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</si>
  <si>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</si>
  <si>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</si>
  <si>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</si>
  <si>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</si>
  <si>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</si>
  <si>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</si>
  <si>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</si>
  <si>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</si>
  <si>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</si>
  <si>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</si>
  <si>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</si>
  <si>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</si>
  <si>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</si>
  <si>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</si>
  <si>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</si>
  <si>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</si>
  <si>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</si>
  <si>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</si>
  <si>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</si>
  <si>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</si>
  <si>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</si>
  <si>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</si>
  <si>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</si>
  <si>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</si>
  <si>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</si>
  <si>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</si>
  <si>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</si>
  <si>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</si>
  <si>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</si>
  <si>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</si>
  <si>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</si>
  <si>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</si>
  <si>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</si>
  <si>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</si>
  <si>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</si>
  <si>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</si>
  <si>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</si>
  <si>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</si>
  <si>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</si>
  <si>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</si>
  <si>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</si>
  <si>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</si>
  <si>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</si>
  <si>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</si>
  <si>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</si>
  <si>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</si>
  <si>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</si>
  <si>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</si>
  <si>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</si>
  <si>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</si>
  <si>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</si>
  <si>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</si>
  <si>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</si>
  <si>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</si>
  <si>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</si>
  <si>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</si>
  <si>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</si>
  <si>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</si>
  <si>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</si>
  <si>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</si>
  <si>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</si>
  <si>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</si>
  <si>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</si>
  <si>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</si>
  <si>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</si>
  <si>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</si>
  <si>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</si>
  <si>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</si>
  <si>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</si>
  <si>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</si>
  <si>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</si>
  <si>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</si>
  <si>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</si>
  <si>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</si>
  <si>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</si>
  <si>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</si>
  <si>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</si>
  <si>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</si>
  <si>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</si>
  <si>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</si>
  <si>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</si>
  <si>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</si>
  <si>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</si>
  <si>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</si>
  <si>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</si>
  <si>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</si>
  <si>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</si>
  <si>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</si>
  <si>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</si>
  <si>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</si>
  <si>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</si>
  <si>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</si>
  <si>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</si>
  <si>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</si>
  <si>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</si>
  <si>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</si>
  <si>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</si>
  <si>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</si>
  <si>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</si>
  <si>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</si>
  <si>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</si>
  <si>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</si>
  <si>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</si>
  <si>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</si>
  <si>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</si>
  <si>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</si>
  <si>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</si>
  <si>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</si>
  <si>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</si>
  <si>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</si>
  <si>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</si>
  <si>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</si>
  <si>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</si>
  <si>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</si>
  <si>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</si>
  <si>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</si>
  <si>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</si>
  <si>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</si>
  <si>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</si>
  <si>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</si>
  <si>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</si>
  <si>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</si>
  <si>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</si>
  <si>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</si>
  <si>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</si>
  <si>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</si>
  <si>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</si>
  <si>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</si>
  <si>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</si>
  <si>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</si>
  <si>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</si>
  <si>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</si>
  <si>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</si>
  <si>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</si>
  <si>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</si>
  <si>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</si>
  <si>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</si>
  <si>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</si>
  <si>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</si>
  <si>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</si>
  <si>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</si>
  <si>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</si>
  <si>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</si>
  <si>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</si>
  <si>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</si>
  <si>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</si>
  <si>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</si>
  <si>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</si>
  <si>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</si>
  <si>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</si>
  <si>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</si>
  <si>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</si>
  <si>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</si>
  <si>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</si>
  <si>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</si>
  <si>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</si>
  <si>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</si>
  <si>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</si>
  <si>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</si>
  <si>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</si>
  <si>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</si>
  <si>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</si>
  <si>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</si>
  <si>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</si>
  <si>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</si>
  <si>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</si>
  <si>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</si>
  <si>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</si>
  <si>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</si>
  <si>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</si>
  <si>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</si>
  <si>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</si>
  <si>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</si>
  <si>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</si>
  <si>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</si>
  <si>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</si>
  <si>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</si>
  <si>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</si>
  <si>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</si>
  <si>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</si>
  <si>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</si>
  <si>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</si>
  <si>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</si>
  <si>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</si>
  <si>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</si>
  <si>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</si>
  <si>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</si>
  <si>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</si>
  <si>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</si>
  <si>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</si>
  <si>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</si>
  <si>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</si>
  <si>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</si>
  <si>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</si>
  <si>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</si>
  <si>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</si>
  <si>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</si>
  <si>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</si>
  <si>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</si>
  <si>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</si>
  <si>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</si>
  <si>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</si>
  <si>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</si>
  <si>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</si>
  <si>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</si>
  <si>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</si>
  <si>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</si>
  <si>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</si>
  <si>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</si>
  <si>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</si>
  <si>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</si>
  <si>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</si>
  <si>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</si>
  <si>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</si>
  <si>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</si>
  <si>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</si>
  <si>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</si>
  <si>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</si>
  <si>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</si>
  <si>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</si>
  <si>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</si>
  <si>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</si>
  <si>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</si>
  <si>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</si>
  <si>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</si>
  <si>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</si>
  <si>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</si>
  <si>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</si>
  <si>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</si>
  <si>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</si>
  <si>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</si>
  <si>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</si>
  <si>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</si>
  <si>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</si>
  <si>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</si>
  <si>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</si>
  <si>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</si>
  <si>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</si>
  <si>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</si>
  <si>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</si>
  <si>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</si>
  <si>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</si>
  <si>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</si>
  <si>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</si>
  <si>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</si>
  <si>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</si>
  <si>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</si>
  <si>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</si>
  <si>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</si>
  <si>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</si>
  <si>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</si>
  <si>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</si>
  <si>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</si>
  <si>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</si>
  <si>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</si>
  <si>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</si>
  <si>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</si>
  <si>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</si>
  <si>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</si>
  <si>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</si>
  <si>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</si>
  <si>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</si>
  <si>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</si>
  <si>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</si>
  <si>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</si>
  <si>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</si>
  <si>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</si>
  <si>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</si>
  <si>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</si>
  <si>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</si>
  <si>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</si>
  <si>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</si>
  <si>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</si>
  <si>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</si>
  <si>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</si>
  <si>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</si>
  <si>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</si>
  <si>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</si>
  <si>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</si>
  <si>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</si>
  <si>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</si>
  <si>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</si>
  <si>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</si>
  <si>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</si>
  <si>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</si>
  <si>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</si>
  <si>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</si>
  <si>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</si>
  <si>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</si>
  <si>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</si>
  <si>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</si>
  <si>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</si>
  <si>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</si>
  <si>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</si>
  <si>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</si>
  <si>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</si>
  <si>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</si>
  <si>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</si>
  <si>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</si>
  <si>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</si>
  <si>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</si>
  <si>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</si>
  <si>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</si>
  <si>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</si>
  <si>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</si>
  <si>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</si>
  <si>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</si>
  <si>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</si>
  <si>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</si>
  <si>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</si>
  <si>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</si>
  <si>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</si>
  <si>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</si>
  <si>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</si>
  <si>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</si>
  <si>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</si>
  <si>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</si>
  <si>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</si>
  <si>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</si>
  <si>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</si>
  <si>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</si>
  <si>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</si>
  <si>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</si>
  <si>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</si>
  <si>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</si>
  <si>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</si>
  <si>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</si>
  <si>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</si>
  <si>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</si>
  <si>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</si>
  <si>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</si>
  <si>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</si>
  <si>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</si>
  <si>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</si>
  <si>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</si>
  <si>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</si>
  <si>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</si>
  <si>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</si>
  <si>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</si>
  <si>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</si>
  <si>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</si>
  <si>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</si>
  <si>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</si>
  <si>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</si>
  <si>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</si>
  <si>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</si>
  <si>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</si>
  <si>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</si>
  <si>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</si>
  <si>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</si>
  <si>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</si>
  <si>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</si>
  <si>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</si>
  <si>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</si>
  <si>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</si>
  <si>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</si>
  <si>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</si>
  <si>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</si>
  <si>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</si>
  <si>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</si>
  <si>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</si>
  <si>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</si>
  <si>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</si>
  <si>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</si>
  <si>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</si>
  <si>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</si>
  <si>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</si>
  <si>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</si>
  <si>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</si>
  <si>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</si>
  <si>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</si>
  <si>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</si>
  <si>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</si>
  <si>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</si>
  <si>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</si>
  <si>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</si>
  <si>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</si>
  <si>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</si>
  <si>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</si>
  <si>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</si>
  <si>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</si>
  <si>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</si>
  <si>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</si>
  <si>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</si>
  <si>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</si>
  <si>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</si>
  <si>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</si>
  <si>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</si>
  <si>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</si>
  <si>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</si>
  <si>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</si>
  <si>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</si>
  <si>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</si>
  <si>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</si>
  <si>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</si>
  <si>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</si>
  <si>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</si>
  <si>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</si>
  <si>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</si>
  <si>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</si>
  <si>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</si>
  <si>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</si>
  <si>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</si>
  <si>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</si>
  <si>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</si>
  <si>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</si>
  <si>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</si>
  <si>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</si>
  <si>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</si>
  <si>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</si>
  <si>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</si>
  <si>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</si>
  <si>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</si>
  <si>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</si>
  <si>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</si>
  <si>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</si>
  <si>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</si>
  <si>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</si>
  <si>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</si>
  <si>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</si>
  <si>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</si>
  <si>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</si>
  <si>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</si>
  <si>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</si>
  <si>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</si>
  <si>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</si>
  <si>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</si>
  <si>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</si>
  <si>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</si>
  <si>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</si>
  <si>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</si>
  <si>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</si>
  <si>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</si>
  <si>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</si>
  <si>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</si>
  <si>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</si>
  <si>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</si>
  <si>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</si>
  <si>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</si>
  <si>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</si>
  <si>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</si>
  <si>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</si>
  <si>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</si>
  <si>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</si>
  <si>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</si>
  <si>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</si>
  <si>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</si>
  <si>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</si>
  <si>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</si>
  <si>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</si>
  <si>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</si>
  <si>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</si>
  <si>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</si>
  <si>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</si>
  <si>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</si>
  <si>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</si>
  <si>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</si>
  <si>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</si>
  <si>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</si>
  <si>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</si>
  <si>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</si>
  <si>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</si>
  <si>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</si>
  <si>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</si>
  <si>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</si>
  <si>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</si>
  <si>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</si>
  <si>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</si>
  <si>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</si>
  <si>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</si>
  <si>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</si>
  <si>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</si>
  <si>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</si>
  <si>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</si>
  <si>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</si>
  <si>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</si>
  <si>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</si>
  <si>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</si>
  <si>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</si>
  <si>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</si>
  <si>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</si>
  <si>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</si>
  <si>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</si>
  <si>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</si>
  <si>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</si>
  <si>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</si>
  <si>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</si>
  <si>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</si>
  <si>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</si>
  <si>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</si>
  <si>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</si>
  <si>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</si>
  <si>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</si>
  <si>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</si>
  <si>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</si>
  <si>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</si>
  <si>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</si>
  <si>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</si>
  <si>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</si>
  <si>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</si>
  <si>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</si>
  <si>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</si>
  <si>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</si>
  <si>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</si>
  <si>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</si>
  <si>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</si>
  <si>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</si>
  <si>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</si>
  <si>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</si>
  <si>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</si>
  <si>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</si>
  <si>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</si>
  <si>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</si>
  <si>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</si>
  <si>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</si>
  <si>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</si>
  <si>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</si>
  <si>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</si>
  <si>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</si>
  <si>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</si>
  <si>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</si>
  <si>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</si>
  <si>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</si>
  <si>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</si>
  <si>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</si>
  <si>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</si>
  <si>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</si>
  <si>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</si>
  <si>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</si>
  <si>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</si>
  <si>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</si>
  <si>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</si>
  <si>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</si>
  <si>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</si>
  <si>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</si>
  <si>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</si>
  <si>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</si>
  <si>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</si>
  <si>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</si>
  <si>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</si>
  <si>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</si>
  <si>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</si>
  <si>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</si>
  <si>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</si>
  <si>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</si>
  <si>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</si>
  <si>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</si>
  <si>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</si>
  <si>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</si>
  <si>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</si>
  <si>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</si>
  <si>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</si>
  <si>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</si>
  <si>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</si>
  <si>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</si>
  <si>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</si>
  <si>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</si>
  <si>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</si>
  <si>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</si>
  <si>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</si>
  <si>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</si>
  <si>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</si>
  <si>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</si>
  <si>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</si>
  <si>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</si>
  <si>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</si>
  <si>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</si>
  <si>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</si>
  <si>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</si>
  <si>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</si>
  <si>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</si>
  <si>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</si>
  <si>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</si>
  <si>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</si>
  <si>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</si>
  <si>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</si>
  <si>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</si>
  <si>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</si>
  <si>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</si>
  <si>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</si>
  <si>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</si>
  <si>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</si>
  <si>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</si>
  <si>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</si>
  <si>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</si>
  <si>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</si>
  <si>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</si>
  <si>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</si>
  <si>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</si>
  <si>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</si>
  <si>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</si>
  <si>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</si>
  <si>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</si>
  <si>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</si>
  <si>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</si>
  <si>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</si>
  <si>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</si>
  <si>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</si>
  <si>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</si>
  <si>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</si>
  <si>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</si>
  <si>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</si>
  <si>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</si>
  <si>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</si>
  <si>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</si>
  <si>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</si>
  <si>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</si>
  <si>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</si>
  <si>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</si>
  <si>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</si>
  <si>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</si>
  <si>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</si>
  <si>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</si>
  <si>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</si>
  <si>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</si>
  <si>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</si>
  <si>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</si>
  <si>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</si>
  <si>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</si>
  <si>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</si>
  <si>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</si>
  <si>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</si>
  <si>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</si>
  <si>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</si>
  <si>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</si>
  <si>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</si>
  <si>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</si>
  <si>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</si>
  <si>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</si>
  <si>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</si>
  <si>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</si>
  <si>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</si>
  <si>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</si>
  <si>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</si>
  <si>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</si>
  <si>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</si>
  <si>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</si>
  <si>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</si>
  <si>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</si>
  <si>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</si>
  <si>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</si>
  <si>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</si>
  <si>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</si>
  <si>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</si>
  <si>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</si>
  <si>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</si>
  <si>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</si>
  <si>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</si>
  <si>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</si>
  <si>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</si>
  <si>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</si>
  <si>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</si>
  <si>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</si>
  <si>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</si>
  <si>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</si>
  <si>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</si>
  <si>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</si>
  <si>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</si>
  <si>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</si>
  <si>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</si>
  <si>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</si>
  <si>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</si>
  <si>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</si>
  <si>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</si>
  <si>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</si>
  <si>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</si>
  <si>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</si>
  <si>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</si>
  <si>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</si>
  <si>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</si>
  <si>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</si>
  <si>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</si>
  <si>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</si>
  <si>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</si>
  <si>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</si>
  <si>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</si>
  <si>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</si>
  <si>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</si>
  <si>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</si>
  <si>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</si>
  <si>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</si>
  <si>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</si>
  <si>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</si>
  <si>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</si>
  <si>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</si>
  <si>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</si>
  <si>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</si>
  <si>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</si>
  <si>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</si>
  <si>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</si>
  <si>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</si>
  <si>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</si>
  <si>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</si>
  <si>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</si>
  <si>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</si>
  <si>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</si>
  <si>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</si>
  <si>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</si>
  <si>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</si>
  <si>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</si>
  <si>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</si>
  <si>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</si>
  <si>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</si>
  <si>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</si>
  <si>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</si>
  <si>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</si>
  <si>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</si>
  <si>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</si>
  <si>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</si>
  <si>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</si>
  <si>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</si>
  <si>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</si>
  <si>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</si>
  <si>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</si>
  <si>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</si>
  <si>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</si>
  <si>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</si>
  <si>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</si>
  <si>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</si>
  <si>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</si>
  <si>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</si>
  <si>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</si>
  <si>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</si>
  <si>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</si>
  <si>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</si>
  <si>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</si>
  <si>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</si>
  <si>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</si>
  <si>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</si>
  <si>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</si>
  <si>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</si>
  <si>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</si>
  <si>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</si>
  <si>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</si>
  <si>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</si>
  <si>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</si>
  <si>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</si>
  <si>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</si>
  <si>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</si>
  <si>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</si>
  <si>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</si>
  <si>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</si>
  <si>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</si>
  <si>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</si>
  <si>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</si>
  <si>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</si>
  <si>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</si>
  <si>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</si>
  <si>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</si>
  <si>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</si>
  <si>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</si>
  <si>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</si>
  <si>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</si>
  <si>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</si>
  <si>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</si>
  <si>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</si>
  <si>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</si>
  <si>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</si>
  <si>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</si>
  <si>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</si>
  <si>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</si>
  <si>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</si>
  <si>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</si>
  <si>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</si>
  <si>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</si>
  <si>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</si>
  <si>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</si>
  <si>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</si>
  <si>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</si>
  <si>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</si>
  <si>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</si>
  <si>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</si>
  <si>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</si>
  <si>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</si>
  <si>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</si>
  <si>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</si>
  <si>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</si>
  <si>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</si>
  <si>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</si>
  <si>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</si>
  <si>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</si>
  <si>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</si>
  <si>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</si>
  <si>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</si>
  <si>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</si>
  <si>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</si>
  <si>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</si>
  <si>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</si>
  <si>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</si>
  <si>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</si>
  <si>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</si>
  <si>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</si>
  <si>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</si>
  <si>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</si>
  <si>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</si>
  <si>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</si>
  <si>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</si>
  <si>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</si>
  <si>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</si>
  <si>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</si>
  <si>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</si>
  <si>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</si>
  <si>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</si>
  <si>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</si>
  <si>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</si>
  <si>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</si>
  <si>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</si>
  <si>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</si>
  <si>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</si>
  <si>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</si>
  <si>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</si>
  <si>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</si>
  <si>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</si>
  <si>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</si>
  <si>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</si>
  <si>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</si>
  <si>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</si>
  <si>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</si>
  <si>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</si>
  <si>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</si>
  <si>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</si>
  <si>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</si>
  <si>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</si>
  <si>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</si>
  <si>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</si>
  <si>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</si>
  <si>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</si>
  <si>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</si>
  <si>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</si>
  <si>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</si>
  <si>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</si>
  <si>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</si>
  <si>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</si>
  <si>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</si>
  <si>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</si>
  <si>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</si>
  <si>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</si>
  <si>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</si>
  <si>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</si>
  <si>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</si>
  <si>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</si>
  <si>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</si>
  <si>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</si>
  <si>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</si>
  <si>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</si>
  <si>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</si>
  <si>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</si>
  <si>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</si>
  <si>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</si>
  <si>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</si>
  <si>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</si>
  <si>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</si>
  <si>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</si>
  <si>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</si>
  <si>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</si>
  <si>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</si>
  <si>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</si>
  <si>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</si>
  <si>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</si>
  <si>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</si>
  <si>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</si>
  <si>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</si>
  <si>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</si>
  <si>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</si>
  <si>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</si>
  <si>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</si>
  <si>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</si>
  <si>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</si>
  <si>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</si>
  <si>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</si>
  <si>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</si>
  <si>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</si>
  <si>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</si>
  <si>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</si>
  <si>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</si>
  <si>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</si>
  <si>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</si>
  <si>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</si>
  <si>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</si>
  <si>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</si>
  <si>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</si>
  <si>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</si>
  <si>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</si>
  <si>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</si>
  <si>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</si>
  <si>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</si>
  <si>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</si>
  <si>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</si>
  <si>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</si>
  <si>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</si>
  <si>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</si>
  <si>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</si>
  <si>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</si>
  <si>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</si>
  <si>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</si>
  <si>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</si>
  <si>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</si>
  <si>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</si>
  <si>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</si>
  <si>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</si>
  <si>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</si>
  <si>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</si>
  <si>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</si>
  <si>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</si>
  <si>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</si>
  <si>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</si>
  <si>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</si>
  <si>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</si>
  <si>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</si>
  <si>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</si>
  <si>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</si>
  <si>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</si>
  <si>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</si>
  <si>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</si>
  <si>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</si>
  <si>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</si>
  <si>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</si>
  <si>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</si>
  <si>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</si>
  <si>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</si>
  <si>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</si>
  <si>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</si>
  <si>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</si>
  <si>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</si>
  <si>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</si>
  <si>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</si>
  <si>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</si>
  <si>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</si>
  <si>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</si>
  <si>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</si>
  <si>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</si>
  <si>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</si>
  <si>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</si>
  <si>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</si>
  <si>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</si>
  <si>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</si>
  <si>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</si>
  <si>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</si>
  <si>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</si>
  <si>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</si>
  <si>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</si>
  <si>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</si>
  <si>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</si>
  <si>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</si>
  <si>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</si>
  <si>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</si>
  <si>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</si>
  <si>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</si>
  <si>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</si>
  <si>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</si>
  <si>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</si>
  <si>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</si>
  <si>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</si>
  <si>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</si>
  <si>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</si>
  <si>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</si>
  <si>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</si>
  <si>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</si>
  <si>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</si>
  <si>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</si>
  <si>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</si>
  <si>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</si>
  <si>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</si>
  <si>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</si>
  <si>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</si>
  <si>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</si>
  <si>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</si>
  <si>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</si>
  <si>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</si>
  <si>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</si>
  <si>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</si>
  <si>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</si>
  <si>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</si>
  <si>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</si>
  <si>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</si>
  <si>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</si>
  <si>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</si>
  <si>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</si>
  <si>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</si>
  <si>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</si>
  <si>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</si>
  <si>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</si>
  <si>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</si>
  <si>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</si>
  <si>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</si>
  <si>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</si>
  <si>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</si>
  <si>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</si>
  <si>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</si>
  <si>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</si>
  <si>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</si>
  <si>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</si>
  <si>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</si>
  <si>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</si>
  <si>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</si>
  <si>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</si>
  <si>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</si>
  <si>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</si>
  <si>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</si>
  <si>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</si>
  <si>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</si>
  <si>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</si>
  <si>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</si>
  <si>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</si>
  <si>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</si>
  <si>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</si>
  <si>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</si>
  <si>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</si>
  <si>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</si>
  <si>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</si>
  <si>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</si>
  <si>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</si>
  <si>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</si>
  <si>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</si>
  <si>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</si>
  <si>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</si>
  <si>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</si>
  <si>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</si>
  <si>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</si>
  <si>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</si>
  <si>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</si>
  <si>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</si>
  <si>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</si>
  <si>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</si>
  <si>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</si>
  <si>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</si>
  <si>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</si>
  <si>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</si>
  <si>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</si>
  <si>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</si>
  <si>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</si>
  <si>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</si>
  <si>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</si>
  <si>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</si>
  <si>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</si>
  <si>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</si>
  <si>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</si>
  <si>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</si>
  <si>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</si>
  <si>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</si>
  <si>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</si>
  <si>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</si>
  <si>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</si>
  <si>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</si>
  <si>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</si>
  <si>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</si>
  <si>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</si>
  <si>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</si>
  <si>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</si>
  <si>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</si>
  <si>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</si>
  <si>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</si>
  <si>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</si>
  <si>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</si>
  <si>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</si>
  <si>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</si>
  <si>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</si>
  <si>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</si>
  <si>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</si>
  <si>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</si>
  <si>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</si>
  <si>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</si>
  <si>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</si>
  <si>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</si>
  <si>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</si>
  <si>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</si>
  <si>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</si>
  <si>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</si>
  <si>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</si>
  <si>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</si>
  <si>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</si>
  <si>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</si>
  <si>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</si>
  <si>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</si>
  <si>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</si>
  <si>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</si>
  <si>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</si>
  <si>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</si>
  <si>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</si>
  <si>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</si>
  <si>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</si>
  <si>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</si>
  <si>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</si>
  <si>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</si>
  <si>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</si>
  <si>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</si>
  <si>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</si>
  <si>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</si>
  <si>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</si>
  <si>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</si>
  <si>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</si>
  <si>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</si>
  <si>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</si>
  <si>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</si>
  <si>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</si>
  <si>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</si>
  <si>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</si>
  <si>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</si>
  <si>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</si>
  <si>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</si>
  <si>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</si>
  <si>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</si>
  <si>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</si>
  <si>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</si>
  <si>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</si>
  <si>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</si>
  <si>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</si>
  <si>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</si>
  <si>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</si>
  <si>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</si>
  <si>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</si>
  <si>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</si>
  <si>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</si>
  <si>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</si>
  <si>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</si>
  <si>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</si>
  <si>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</si>
  <si>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</si>
  <si>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</si>
  <si>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</si>
  <si>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</si>
  <si>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</si>
  <si>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</si>
  <si>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</si>
  <si>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</si>
  <si>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</si>
  <si>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</si>
  <si>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</si>
  <si>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</si>
  <si>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</si>
  <si>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</si>
  <si>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</si>
  <si>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</si>
  <si>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</si>
  <si>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</si>
  <si>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</si>
  <si>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</si>
  <si>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</si>
  <si>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</si>
  <si>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</si>
  <si>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</si>
  <si>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</si>
  <si>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</si>
  <si>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</si>
  <si>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</si>
  <si>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</si>
  <si>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</si>
  <si>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</si>
  <si>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</si>
  <si>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</si>
  <si>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</si>
  <si>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</si>
  <si>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</si>
  <si>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</si>
  <si>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</si>
  <si>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</si>
  <si>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</si>
  <si>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</si>
  <si>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</si>
  <si>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</si>
  <si>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</si>
  <si>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</si>
  <si>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</si>
  <si>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</si>
  <si>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</si>
  <si>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</si>
  <si>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</si>
  <si>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</si>
  <si>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</si>
  <si>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</si>
  <si>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</si>
  <si>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</si>
  <si>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</si>
  <si>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</si>
  <si>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</si>
  <si>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</si>
  <si>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</si>
  <si>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</si>
  <si>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</si>
  <si>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</si>
  <si>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</si>
  <si>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</si>
  <si>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</si>
  <si>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</si>
  <si>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</si>
  <si>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</si>
  <si>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</si>
  <si>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</si>
  <si>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</si>
  <si>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</si>
  <si>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</si>
  <si>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</si>
  <si>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</si>
  <si>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</si>
  <si>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</si>
  <si>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</si>
  <si>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</si>
  <si>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</si>
  <si>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</si>
  <si>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</si>
  <si>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</si>
  <si>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</si>
  <si>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</si>
  <si>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</si>
  <si>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</si>
  <si>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</si>
  <si>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</si>
  <si>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</si>
  <si>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</si>
  <si>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</si>
  <si>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</si>
  <si>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</si>
  <si>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</si>
  <si>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</si>
  <si>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</si>
  <si>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</si>
  <si>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</si>
  <si>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</si>
  <si>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</si>
  <si>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</si>
  <si>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</si>
  <si>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</si>
  <si>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</si>
  <si>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</si>
  <si>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</si>
  <si>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</si>
  <si>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</si>
  <si>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</si>
  <si>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</si>
  <si>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</si>
  <si>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</si>
  <si>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</si>
  <si>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</si>
  <si>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</si>
  <si>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</si>
  <si>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</si>
  <si>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</si>
  <si>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</si>
  <si>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</si>
  <si>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</si>
  <si>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</si>
  <si>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</si>
  <si>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</si>
  <si>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</si>
  <si>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</si>
  <si>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</si>
  <si>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</si>
  <si>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</si>
  <si>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</si>
  <si>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</si>
  <si>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</si>
  <si>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</si>
  <si>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</si>
  <si>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</si>
  <si>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</si>
  <si>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</si>
  <si>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</si>
  <si>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</si>
  <si>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</si>
  <si>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</si>
  <si>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</si>
  <si>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</si>
  <si>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</si>
  <si>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</si>
  <si>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</si>
  <si>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</si>
  <si>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</si>
  <si>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</si>
  <si>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</si>
  <si>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</si>
  <si>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</si>
  <si>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</si>
  <si>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</si>
  <si>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</si>
  <si>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</si>
  <si>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</si>
  <si>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</si>
  <si>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</si>
  <si>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</si>
  <si>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</si>
  <si>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</si>
  <si>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</si>
  <si>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</si>
  <si>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</si>
  <si>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</si>
  <si>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</si>
  <si>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</si>
  <si>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</si>
  <si>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</si>
  <si>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</si>
  <si>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</si>
  <si>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</si>
  <si>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</si>
  <si>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</si>
  <si>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</si>
  <si>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</si>
  <si>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</si>
  <si>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</si>
  <si>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</si>
  <si>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</si>
  <si>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</si>
  <si>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</si>
  <si>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</si>
  <si>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</si>
  <si>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</si>
  <si>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</si>
  <si>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</si>
  <si>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</si>
  <si>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</si>
  <si>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</si>
  <si>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</si>
  <si>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</si>
  <si>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</si>
  <si>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</si>
  <si>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</si>
  <si>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</si>
  <si>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</si>
  <si>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</si>
  <si>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</si>
  <si>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</si>
  <si>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</si>
  <si>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</si>
  <si>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</si>
  <si>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</si>
  <si>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</si>
  <si>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</si>
  <si>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</si>
  <si>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</si>
  <si>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</si>
  <si>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</si>
  <si>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</si>
  <si>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</si>
  <si>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</si>
  <si>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</si>
  <si>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</si>
  <si>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</si>
  <si>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</si>
  <si>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</si>
  <si>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</si>
  <si>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</si>
  <si>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</si>
  <si>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</si>
  <si>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</si>
  <si>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</si>
  <si>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</si>
  <si>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</si>
  <si>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</si>
  <si>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</si>
  <si>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</si>
  <si>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</si>
  <si>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</si>
  <si>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</si>
  <si>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</si>
  <si>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</si>
  <si>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</si>
  <si>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</si>
  <si>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</si>
  <si>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</si>
  <si>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</si>
  <si>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</si>
  <si>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</si>
  <si>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</si>
  <si>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</si>
  <si>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</si>
  <si>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</si>
  <si>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</si>
  <si>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</si>
  <si>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</si>
  <si>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</si>
  <si>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</si>
  <si>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</si>
  <si>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</si>
  <si>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</si>
  <si>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</si>
  <si>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</si>
  <si>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</si>
  <si>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</si>
  <si>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</si>
  <si>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</si>
  <si>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</si>
  <si>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</si>
  <si>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</si>
  <si>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</si>
  <si>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</si>
  <si>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</si>
  <si>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</si>
  <si>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</si>
  <si>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</si>
  <si>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</si>
  <si>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</si>
  <si>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</si>
  <si>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</si>
  <si>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</si>
  <si>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</si>
  <si>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</si>
  <si>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</si>
  <si>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</si>
  <si>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</si>
  <si>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</si>
  <si>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</si>
  <si>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</si>
  <si>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</si>
  <si>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</si>
  <si>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</si>
  <si>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</si>
  <si>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</si>
  <si>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</si>
  <si>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</si>
  <si>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</si>
  <si>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</si>
  <si>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</si>
  <si>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</si>
  <si>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</si>
  <si>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</si>
  <si>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</si>
  <si>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</si>
  <si>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</si>
  <si>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</si>
  <si>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</si>
  <si>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</si>
  <si>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</si>
  <si>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</si>
  <si>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</si>
  <si>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</si>
  <si>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</si>
  <si>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</si>
  <si>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</si>
  <si>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</si>
  <si>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</si>
  <si>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</si>
  <si>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</si>
  <si>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</si>
  <si>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</si>
  <si>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</si>
  <si>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</si>
  <si>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</si>
  <si>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</si>
  <si>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</si>
  <si>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</si>
  <si>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</si>
  <si>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</si>
  <si>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</si>
  <si>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</si>
  <si>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</si>
  <si>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</si>
  <si>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</si>
  <si>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</si>
  <si>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</si>
  <si>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</si>
  <si>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</si>
  <si>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</si>
  <si>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</si>
  <si>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</si>
  <si>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</si>
  <si>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</si>
  <si>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</si>
  <si>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</si>
  <si>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</si>
  <si>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</si>
  <si>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</si>
  <si>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</si>
  <si>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</si>
  <si>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</si>
  <si>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</si>
  <si>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</si>
  <si>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</si>
  <si>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</si>
  <si>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</si>
  <si>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</si>
  <si>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</si>
  <si>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</si>
  <si>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</si>
  <si>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</si>
  <si>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</si>
  <si>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</si>
  <si>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</si>
  <si>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</si>
  <si>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</si>
  <si>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</si>
  <si>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</si>
  <si>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</si>
  <si>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</si>
  <si>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</si>
  <si>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</si>
  <si>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</si>
  <si>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</si>
  <si>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</si>
  <si>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</si>
  <si>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</si>
  <si>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</si>
  <si>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</si>
  <si>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</si>
  <si>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</si>
  <si>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</si>
  <si>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</si>
  <si>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</si>
  <si>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</si>
  <si>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</si>
  <si>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</si>
  <si>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</si>
  <si>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</si>
  <si>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</si>
  <si>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</si>
  <si>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</si>
  <si>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</si>
  <si>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</si>
  <si>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</si>
  <si>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</si>
  <si>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</si>
  <si>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</si>
  <si>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</si>
  <si>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</si>
  <si>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</si>
  <si>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</si>
  <si>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</si>
  <si>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</si>
  <si>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</si>
  <si>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</si>
  <si>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</si>
  <si>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</si>
  <si>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</si>
  <si>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</si>
  <si>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</si>
  <si>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</si>
  <si>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</si>
  <si>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</si>
  <si>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</si>
  <si>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</si>
  <si>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</si>
  <si>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</si>
  <si>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</si>
  <si>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</si>
  <si>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</si>
  <si>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</si>
  <si>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</si>
  <si>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</si>
  <si>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</si>
  <si>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</si>
  <si>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</si>
  <si>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</si>
  <si>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</si>
  <si>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</si>
  <si>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</si>
  <si>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</si>
  <si>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</si>
  <si>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</si>
  <si>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</si>
  <si>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</si>
  <si>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</si>
  <si>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</si>
  <si>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</si>
  <si>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</si>
  <si>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</si>
  <si>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</si>
  <si>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</si>
  <si>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</si>
  <si>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</si>
  <si>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</si>
  <si>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</si>
  <si>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</si>
  <si>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</si>
  <si>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</si>
  <si>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</si>
  <si>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</si>
  <si>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</si>
  <si>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</si>
  <si>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</si>
  <si>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</si>
  <si>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</si>
  <si>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</si>
  <si>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</si>
  <si>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</si>
  <si>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</si>
  <si>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</si>
  <si>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</si>
  <si>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</si>
  <si>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</si>
  <si>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</si>
  <si>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</si>
  <si>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</si>
  <si>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</si>
  <si>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</si>
  <si>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</si>
  <si>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</si>
  <si>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</si>
  <si>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</si>
  <si>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</si>
  <si>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</si>
  <si>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</si>
  <si>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</si>
  <si>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</si>
  <si>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</si>
  <si>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</si>
  <si>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</si>
  <si>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</si>
  <si>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</si>
  <si>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</si>
  <si>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</si>
  <si>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</si>
  <si>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</si>
  <si>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</si>
  <si>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</si>
  <si>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</si>
  <si>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</si>
  <si>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</si>
  <si>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</si>
  <si>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</si>
  <si>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</si>
  <si>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</si>
  <si>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</si>
  <si>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</si>
  <si>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</si>
  <si>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</si>
  <si>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</si>
  <si>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</si>
  <si>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</si>
  <si>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</si>
  <si>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</si>
  <si>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</si>
  <si>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</si>
  <si>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</si>
  <si>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</si>
  <si>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</si>
  <si>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</si>
  <si>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</si>
  <si>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</si>
  <si>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</si>
  <si>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</si>
  <si>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</si>
  <si>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</si>
  <si>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</si>
  <si>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</si>
  <si>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</si>
  <si>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</si>
  <si>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</si>
  <si>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</si>
  <si>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</si>
  <si>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</si>
  <si>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</si>
  <si>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</si>
  <si>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</si>
  <si>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</si>
  <si>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</si>
  <si>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</si>
  <si>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</si>
  <si>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</si>
  <si>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</si>
  <si>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</si>
  <si>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</si>
  <si>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</si>
  <si>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</si>
  <si>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</si>
  <si>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</si>
  <si>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</si>
  <si>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</si>
  <si>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</si>
  <si>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</si>
  <si>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</si>
  <si>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</si>
  <si>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</si>
  <si>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</si>
  <si>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</si>
  <si>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</si>
  <si>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</si>
  <si>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</si>
  <si>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</si>
  <si>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</si>
  <si>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</si>
  <si>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</si>
  <si>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</si>
  <si>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</si>
  <si>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</si>
  <si>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</si>
  <si>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</si>
  <si>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</si>
  <si>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</si>
  <si>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</si>
  <si>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</si>
  <si>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</si>
  <si>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</si>
  <si>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</si>
  <si>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</si>
  <si>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</si>
  <si>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</si>
  <si>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</si>
  <si>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</si>
  <si>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</si>
  <si>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</si>
  <si>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</si>
  <si>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</si>
  <si>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</si>
  <si>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</si>
  <si>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</si>
  <si>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</si>
  <si>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</si>
  <si>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</si>
  <si>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</si>
  <si>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</si>
  <si>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</si>
  <si>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</si>
  <si>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</si>
  <si>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</si>
  <si>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</si>
  <si>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</si>
  <si>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</si>
  <si>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</si>
  <si>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</si>
  <si>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</si>
  <si>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</si>
  <si>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</si>
  <si>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</si>
  <si>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</si>
  <si>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</si>
  <si>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</si>
  <si>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</si>
  <si>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</si>
  <si>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</si>
  <si>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</si>
  <si>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</si>
  <si>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</si>
  <si>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</si>
  <si>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</si>
  <si>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</si>
  <si>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</si>
  <si>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</si>
  <si>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</si>
  <si>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</si>
  <si>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</si>
  <si>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</si>
  <si>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</si>
  <si>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</si>
  <si>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</si>
  <si>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</si>
  <si>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</si>
  <si>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</si>
  <si>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</si>
  <si>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</si>
  <si>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</si>
  <si>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</si>
  <si>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</si>
  <si>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</si>
  <si>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</si>
  <si>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</si>
  <si>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</si>
  <si>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</si>
  <si>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</si>
  <si>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</si>
  <si>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</si>
  <si>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</si>
  <si>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</si>
  <si>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</si>
  <si>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</si>
  <si>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</si>
  <si>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</si>
  <si>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</si>
  <si>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</si>
  <si>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</si>
  <si>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</si>
  <si>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</si>
  <si>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</si>
  <si>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</si>
  <si>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</si>
  <si>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</si>
  <si>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</si>
  <si>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</si>
  <si>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</si>
  <si>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</si>
  <si>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</si>
  <si>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</si>
  <si>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</si>
  <si>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</si>
  <si>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</si>
  <si>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</si>
  <si>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</si>
  <si>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</si>
  <si>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</si>
  <si>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</si>
  <si>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</si>
  <si>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</si>
  <si>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</si>
  <si>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</si>
  <si>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</si>
  <si>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</si>
  <si>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</si>
  <si>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</si>
  <si>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</si>
  <si>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</si>
  <si>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</si>
  <si>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</si>
  <si>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</si>
  <si>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</si>
  <si>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</si>
  <si>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</si>
  <si>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</si>
  <si>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</si>
  <si>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</si>
  <si>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</si>
  <si>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</si>
  <si>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</si>
  <si>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</si>
  <si>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</si>
  <si>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</si>
  <si>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</si>
  <si>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</si>
  <si>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</si>
  <si>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</si>
  <si>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</si>
  <si>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</si>
  <si>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</si>
  <si>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</si>
  <si>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</si>
  <si>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</si>
  <si>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</si>
  <si>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</si>
  <si>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</si>
  <si>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</si>
  <si>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</si>
  <si>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</si>
  <si>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</si>
  <si>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</si>
  <si>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</si>
  <si>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</si>
  <si>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</si>
  <si>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</si>
  <si>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</si>
  <si>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</si>
  <si>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</si>
  <si>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</si>
  <si>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</si>
  <si>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</si>
  <si>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</si>
  <si>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</si>
  <si>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</si>
  <si>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</si>
  <si>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</si>
  <si>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</si>
  <si>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</si>
  <si>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</si>
  <si>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</si>
  <si>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</si>
  <si>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</si>
  <si>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</si>
  <si>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</si>
  <si>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</si>
  <si>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</si>
  <si>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</si>
  <si>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</si>
  <si>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</si>
  <si>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</si>
  <si>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</si>
  <si>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</si>
  <si>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</si>
  <si>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</si>
  <si>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</si>
  <si>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</si>
  <si>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</si>
  <si>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</si>
  <si>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</si>
  <si>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</si>
  <si>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</si>
  <si>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</si>
  <si>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</si>
  <si>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</si>
  <si>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</si>
  <si>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</si>
  <si>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</si>
  <si>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</si>
  <si>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</si>
  <si>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</si>
  <si>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</si>
  <si>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</si>
  <si>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</si>
  <si>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</si>
  <si>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</si>
  <si>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</si>
  <si>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</si>
  <si>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</si>
  <si>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</si>
  <si>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</si>
  <si>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</si>
  <si>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</si>
  <si>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</si>
  <si>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</si>
  <si>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</si>
  <si>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</si>
  <si>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</si>
  <si>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</si>
  <si>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</si>
  <si>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</si>
  <si>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</si>
  <si>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</si>
  <si>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</si>
  <si>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</si>
  <si>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</si>
  <si>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</si>
  <si>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</si>
  <si>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</si>
  <si>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</si>
  <si>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</si>
  <si>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</si>
  <si>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</si>
  <si>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</si>
  <si>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</si>
  <si>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</si>
  <si>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</si>
  <si>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</si>
  <si>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</si>
  <si>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</si>
  <si>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</si>
  <si>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</si>
  <si>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</si>
  <si>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</si>
  <si>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</si>
  <si>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</si>
  <si>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</si>
  <si>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</si>
  <si>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</si>
  <si>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</si>
  <si>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</si>
  <si>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</si>
  <si>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</si>
  <si>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</si>
  <si>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</si>
  <si>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</si>
  <si>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</si>
  <si>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</si>
  <si>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</si>
  <si>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</si>
  <si>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</si>
  <si>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</si>
  <si>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</si>
  <si>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</si>
  <si>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</si>
  <si>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</si>
  <si>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</si>
  <si>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</si>
  <si>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</si>
  <si>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</si>
  <si>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</si>
  <si>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</si>
  <si>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</si>
  <si>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</si>
  <si>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</si>
  <si>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</si>
  <si>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</si>
  <si>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</si>
  <si>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</si>
  <si>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</si>
  <si>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</si>
  <si>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</si>
  <si>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</si>
  <si>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</si>
  <si>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</si>
  <si>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</si>
  <si>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</si>
  <si>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</si>
  <si>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</si>
  <si>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</si>
  <si>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</si>
  <si>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</si>
  <si>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</si>
  <si>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</si>
  <si>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</si>
  <si>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</si>
  <si>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</si>
  <si>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</si>
  <si>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</si>
  <si>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</si>
  <si>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</si>
  <si>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</si>
  <si>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</si>
  <si>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</si>
  <si>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</si>
  <si>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</si>
  <si>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</si>
  <si>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</si>
  <si>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</si>
  <si>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</si>
  <si>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</si>
  <si>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</si>
  <si>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</si>
  <si>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</si>
  <si>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</si>
  <si>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</si>
  <si>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</si>
  <si>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</si>
  <si>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</si>
  <si>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</si>
  <si>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</si>
  <si>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</si>
  <si>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</si>
  <si>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</si>
  <si>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</si>
  <si>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</si>
  <si>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</si>
  <si>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</si>
  <si>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</si>
  <si>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</si>
  <si>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</si>
  <si>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</si>
  <si>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</si>
  <si>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</si>
  <si>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</si>
  <si>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</si>
  <si>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</si>
  <si>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</si>
  <si>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</si>
  <si>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</si>
  <si>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</si>
  <si>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</si>
  <si>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</si>
  <si>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</si>
  <si>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</si>
  <si>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</si>
  <si>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</si>
  <si>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</si>
  <si>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</si>
  <si>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</si>
  <si>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</si>
  <si>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</si>
  <si>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</si>
  <si>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</si>
  <si>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</si>
  <si>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</si>
  <si>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</si>
  <si>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</si>
  <si>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</si>
  <si>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</si>
  <si>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</si>
  <si>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</si>
  <si>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</si>
  <si>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</si>
  <si>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</si>
  <si>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</si>
  <si>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</si>
  <si>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</si>
  <si>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</si>
  <si>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</si>
  <si>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</si>
  <si>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</si>
  <si>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</si>
  <si>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</si>
  <si>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</si>
  <si>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</si>
  <si>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</si>
  <si>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</si>
  <si>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</si>
  <si>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</si>
  <si>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</si>
  <si>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</si>
  <si>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</si>
  <si>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</si>
  <si>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</si>
  <si>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</si>
  <si>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</si>
  <si>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</si>
  <si>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</si>
  <si>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</si>
  <si>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</si>
  <si>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</si>
  <si>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</si>
  <si>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</si>
  <si>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</si>
  <si>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</si>
  <si>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</si>
  <si>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</si>
  <si>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</si>
  <si>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</si>
  <si>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</si>
  <si>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</si>
  <si>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</si>
  <si>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</si>
  <si>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</si>
  <si>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</si>
  <si>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</si>
  <si>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</si>
  <si>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</si>
  <si>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</si>
  <si>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</si>
  <si>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</si>
  <si>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</si>
  <si>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</si>
  <si>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</si>
  <si>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</si>
  <si>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</si>
  <si>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</si>
  <si>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</si>
  <si>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</si>
  <si>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</si>
  <si>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</si>
  <si>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</si>
  <si>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</si>
  <si>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</si>
  <si>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</si>
  <si>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</si>
  <si>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</si>
  <si>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</si>
  <si>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</si>
  <si>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</si>
  <si>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</si>
  <si>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</si>
  <si>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</si>
  <si>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</si>
  <si>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</si>
  <si>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</si>
  <si>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</si>
  <si>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</si>
  <si>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</si>
  <si>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</si>
  <si>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</si>
  <si>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</si>
  <si>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</si>
  <si>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</si>
  <si>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</si>
  <si>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</si>
  <si>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</si>
  <si>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</si>
  <si>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</si>
  <si>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</si>
  <si>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</si>
  <si>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</si>
  <si>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</si>
  <si>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</si>
  <si>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</si>
  <si>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</si>
  <si>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</si>
  <si>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</si>
  <si>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</si>
  <si>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</si>
  <si>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</si>
  <si>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</si>
  <si>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</si>
  <si>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</si>
  <si>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</si>
  <si>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</si>
  <si>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</si>
  <si>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</si>
  <si>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</si>
  <si>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</si>
  <si>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</si>
  <si>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</si>
  <si>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</si>
  <si>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</si>
  <si>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</si>
  <si>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</si>
  <si>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</si>
  <si>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</si>
  <si>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</si>
  <si>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</si>
  <si>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</si>
  <si>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</si>
  <si>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</si>
  <si>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</si>
  <si>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</si>
  <si>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</si>
  <si>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</si>
  <si>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</si>
  <si>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</si>
  <si>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</si>
  <si>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</si>
  <si>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</si>
  <si>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</si>
  <si>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</si>
  <si>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</si>
  <si>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</si>
  <si>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</si>
  <si>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</si>
  <si>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</si>
  <si>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</si>
  <si>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</si>
  <si>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</si>
  <si>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</si>
  <si>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</si>
  <si>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</si>
  <si>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</si>
  <si>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</si>
  <si>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</si>
  <si>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</si>
  <si>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</si>
  <si>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</si>
  <si>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</si>
  <si>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</si>
  <si>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</si>
  <si>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</si>
  <si>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</si>
  <si>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</si>
  <si>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</si>
  <si>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</si>
  <si>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</si>
  <si>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</si>
  <si>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</si>
  <si>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</si>
  <si>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</si>
  <si>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</si>
  <si>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</si>
  <si>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</si>
  <si>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</si>
  <si>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</si>
  <si>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</si>
  <si>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</si>
  <si>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</si>
  <si>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</si>
  <si>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</si>
  <si>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</si>
  <si>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</si>
  <si>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</si>
  <si>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</si>
  <si>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</si>
  <si>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</si>
  <si>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</si>
  <si>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</si>
  <si>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</si>
  <si>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</si>
  <si>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</si>
  <si>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</si>
  <si>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</si>
  <si>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</si>
  <si>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</si>
  <si>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</si>
  <si>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</si>
  <si>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</si>
  <si>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</si>
  <si>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</si>
  <si>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</si>
  <si>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</si>
  <si>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</si>
  <si>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</si>
  <si>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</si>
  <si>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</si>
  <si>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</si>
  <si>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</si>
  <si>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</si>
  <si>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</si>
  <si>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</si>
  <si>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</si>
  <si>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</si>
  <si>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</si>
  <si>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</si>
  <si>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</si>
  <si>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</si>
  <si>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</si>
  <si>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</si>
  <si>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</si>
  <si>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</si>
  <si>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</si>
  <si>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</si>
  <si>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</si>
  <si>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</si>
  <si>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</si>
  <si>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</si>
  <si>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</si>
  <si>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</si>
  <si>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</si>
  <si>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</si>
  <si>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</si>
  <si>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</si>
  <si>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</si>
  <si>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</si>
  <si>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</si>
  <si>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</si>
  <si>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</si>
  <si>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</si>
  <si>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</si>
  <si>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</si>
  <si>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</si>
  <si>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</si>
  <si>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</si>
  <si>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</si>
  <si>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</si>
  <si>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</si>
  <si>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</si>
  <si>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</si>
  <si>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</si>
  <si>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</si>
  <si>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</si>
  <si>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</si>
  <si>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</si>
  <si>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</si>
  <si>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</si>
  <si>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</si>
  <si>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</si>
  <si>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</si>
  <si>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</si>
  <si>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</si>
  <si>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</si>
  <si>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</si>
  <si>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</si>
  <si>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</si>
  <si>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</si>
  <si>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</si>
  <si>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</si>
  <si>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</si>
  <si>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</si>
  <si>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</si>
  <si>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</si>
  <si>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</si>
  <si>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</si>
  <si>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</si>
  <si>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</si>
  <si>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</si>
  <si>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</si>
  <si>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</si>
  <si>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</si>
  <si>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</si>
  <si>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</si>
  <si>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</si>
  <si>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</si>
  <si>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</si>
  <si>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</si>
  <si>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</si>
  <si>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</si>
  <si>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</si>
  <si>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</si>
  <si>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</si>
  <si>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</si>
  <si>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</si>
  <si>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</si>
  <si>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</si>
  <si>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</si>
  <si>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</si>
  <si>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</si>
  <si>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</si>
  <si>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</si>
  <si>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</si>
  <si>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</si>
  <si>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</si>
  <si>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</si>
  <si>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</si>
  <si>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</si>
  <si>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</si>
  <si>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</si>
  <si>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</si>
  <si>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</si>
  <si>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</si>
  <si>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</si>
  <si>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</si>
  <si>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</si>
  <si>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</si>
  <si>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</si>
  <si>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</si>
  <si>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</si>
  <si>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</si>
  <si>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</si>
  <si>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</si>
  <si>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</si>
  <si>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</si>
  <si>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</si>
  <si>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</si>
  <si>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</si>
  <si>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</si>
  <si>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</si>
  <si>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</si>
  <si>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</si>
  <si>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</si>
  <si>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</si>
  <si>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</si>
  <si>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</si>
  <si>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</si>
  <si>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</si>
  <si>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</si>
  <si>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</si>
  <si>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</si>
  <si>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</si>
  <si>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</si>
  <si>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</si>
  <si>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</si>
  <si>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</si>
  <si>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</si>
  <si>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</si>
  <si>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</si>
  <si>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</si>
  <si>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</si>
  <si>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</si>
  <si>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</si>
  <si>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</si>
  <si>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</si>
  <si>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</si>
  <si>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</si>
  <si>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</si>
  <si>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</si>
  <si>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</si>
  <si>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</si>
  <si>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</si>
  <si>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</si>
  <si>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</si>
  <si>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</si>
  <si>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</si>
  <si>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</si>
  <si>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</si>
  <si>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</si>
  <si>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</si>
  <si>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</si>
  <si>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</si>
  <si>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</si>
  <si>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</si>
  <si>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</si>
  <si>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</si>
  <si>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</si>
  <si>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</si>
  <si>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</si>
  <si>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</si>
  <si>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</si>
  <si>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</si>
  <si>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</si>
  <si>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</si>
  <si>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</si>
  <si>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</si>
  <si>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</si>
  <si>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</si>
  <si>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</si>
  <si>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</si>
  <si>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</si>
  <si>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</si>
  <si>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</si>
  <si>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</si>
  <si>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</si>
  <si>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</si>
  <si>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</si>
  <si>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</si>
  <si>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</si>
  <si>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</si>
  <si>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</si>
  <si>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</si>
  <si>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</si>
  <si>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</si>
  <si>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</si>
  <si>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</si>
  <si>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</si>
  <si>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</si>
  <si>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</si>
  <si>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</si>
  <si>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</si>
  <si>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</si>
  <si>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</si>
  <si>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</si>
  <si>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</si>
  <si>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</si>
  <si>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</si>
  <si>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</si>
  <si>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</si>
  <si>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</si>
  <si>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</si>
  <si>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</si>
  <si>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</si>
  <si>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</si>
  <si>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</si>
  <si>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</si>
  <si>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</si>
  <si>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</si>
  <si>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</si>
  <si>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</si>
  <si>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</si>
  <si>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</si>
  <si>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</si>
  <si>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</si>
  <si>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</si>
  <si>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</si>
  <si>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</si>
  <si>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</si>
  <si>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</si>
  <si>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</si>
  <si>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</si>
  <si>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</si>
  <si>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</si>
  <si>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</si>
  <si>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</si>
  <si>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</si>
  <si>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</si>
  <si>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</si>
  <si>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</si>
  <si>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</si>
  <si>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</si>
  <si>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</si>
  <si>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</si>
  <si>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</si>
  <si>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</si>
  <si>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</si>
  <si>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</si>
  <si>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</si>
  <si>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</si>
  <si>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</si>
  <si>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</si>
  <si>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</si>
  <si>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</si>
  <si>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</si>
  <si>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</si>
  <si>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</si>
  <si>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</si>
  <si>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</si>
  <si>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</si>
  <si>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</si>
  <si>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</si>
  <si>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</si>
  <si>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</si>
  <si>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</si>
  <si>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</si>
  <si>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</si>
  <si>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</si>
  <si>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</si>
  <si>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</si>
  <si>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</si>
  <si>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</si>
  <si>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</si>
  <si>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</si>
  <si>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</si>
  <si>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</si>
  <si>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</si>
  <si>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</si>
  <si>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</si>
  <si>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</si>
  <si>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</si>
  <si>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</si>
  <si>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</si>
  <si>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</si>
  <si>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</si>
  <si>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</si>
  <si>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</si>
  <si>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</si>
  <si>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</si>
  <si>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</si>
  <si>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</si>
  <si>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</si>
  <si>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</si>
  <si>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</si>
  <si>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</si>
  <si>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</si>
  <si>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</si>
  <si>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</si>
  <si>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</si>
  <si>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</si>
  <si>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</si>
  <si>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</si>
  <si>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</si>
  <si>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</si>
  <si>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</si>
  <si>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</si>
  <si>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</si>
  <si>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</si>
  <si>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</si>
  <si>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</si>
  <si>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</si>
  <si>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</si>
  <si>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</si>
  <si>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</si>
  <si>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</si>
  <si>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</si>
  <si>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</si>
  <si>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</si>
  <si>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</si>
  <si>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</si>
  <si>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</si>
  <si>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</si>
  <si>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</si>
  <si>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</si>
  <si>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</si>
  <si>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</si>
  <si>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</si>
  <si>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</si>
  <si>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</si>
  <si>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</si>
  <si>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</si>
  <si>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</si>
  <si>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</si>
  <si>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</si>
  <si>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</si>
  <si>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</si>
  <si>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</si>
  <si>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</si>
  <si>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</si>
  <si>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</si>
  <si>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</si>
  <si>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</si>
  <si>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</si>
  <si>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</si>
  <si>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</si>
  <si>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</si>
  <si>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</si>
  <si>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</si>
  <si>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</si>
  <si>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</si>
  <si>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</si>
  <si>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</si>
  <si>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</si>
  <si>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</si>
  <si>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</si>
  <si>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</si>
  <si>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</si>
  <si>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</si>
  <si>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</si>
  <si>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</si>
  <si>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</si>
  <si>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</si>
  <si>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</si>
  <si>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</si>
  <si>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</si>
  <si>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</si>
  <si>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</si>
  <si>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</si>
  <si>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</si>
  <si>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</si>
  <si>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</si>
  <si>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</si>
  <si>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</si>
  <si>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</si>
  <si>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</si>
  <si>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</si>
  <si>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</si>
  <si>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</si>
  <si>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</si>
  <si>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</si>
  <si>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</si>
  <si>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</si>
  <si>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</si>
  <si>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</si>
  <si>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</si>
  <si>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</si>
  <si>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</si>
  <si>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</si>
  <si>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</si>
  <si>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</si>
  <si>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</si>
  <si>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</si>
  <si>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</si>
  <si>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</si>
  <si>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</si>
  <si>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</si>
  <si>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</si>
  <si>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</si>
  <si>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</si>
  <si>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</si>
  <si>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</si>
  <si>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</si>
  <si>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</si>
  <si>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</si>
  <si>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</si>
  <si>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</si>
  <si>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</si>
  <si>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</si>
  <si>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</si>
  <si>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</si>
  <si>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</si>
  <si>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</si>
  <si>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</si>
  <si>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</si>
  <si>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</si>
  <si>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</si>
  <si>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</si>
  <si>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</si>
  <si>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</si>
  <si>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</si>
  <si>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</si>
  <si>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</si>
  <si>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</si>
  <si>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</si>
  <si>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</si>
  <si>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</si>
  <si>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</si>
  <si>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</si>
  <si>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</si>
  <si>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</si>
  <si>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</si>
  <si>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</si>
  <si>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</si>
  <si>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</si>
  <si>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</si>
  <si>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</si>
  <si>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</si>
  <si>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</si>
  <si>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</si>
  <si>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</si>
  <si>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</si>
  <si>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</si>
  <si>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</si>
  <si>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</si>
  <si>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</si>
  <si>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</si>
  <si>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</si>
  <si>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</si>
  <si>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</si>
  <si>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</si>
  <si>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</si>
  <si>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</si>
  <si>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</si>
  <si>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</si>
  <si>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</si>
  <si>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</si>
  <si>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</si>
  <si>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</si>
  <si>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</si>
  <si>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</si>
  <si>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</si>
  <si>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</si>
  <si>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</si>
  <si>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</si>
  <si>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</si>
  <si>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</si>
  <si>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</si>
  <si>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</si>
  <si>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</si>
  <si>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</si>
  <si>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</si>
  <si>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</si>
  <si>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</si>
  <si>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</si>
  <si>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</si>
  <si>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</si>
  <si>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</si>
  <si>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</si>
  <si>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</si>
  <si>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</si>
  <si>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</si>
  <si>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</si>
  <si>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</si>
  <si>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</si>
  <si>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</si>
  <si>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</si>
  <si>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</si>
  <si>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</si>
  <si>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</si>
  <si>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</si>
  <si>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</si>
  <si>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</si>
  <si>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</si>
  <si>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</si>
  <si>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</si>
  <si>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</si>
  <si>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</si>
  <si>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</si>
  <si>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</si>
  <si>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</si>
  <si>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</si>
  <si>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</si>
  <si>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</si>
  <si>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</si>
  <si>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</si>
  <si>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</si>
  <si>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</si>
  <si>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</si>
  <si>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</si>
  <si>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</si>
  <si>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</si>
  <si>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</si>
  <si>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</si>
  <si>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</si>
  <si>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</si>
  <si>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</si>
  <si>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</si>
  <si>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</si>
  <si>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</si>
  <si>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</si>
  <si>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</si>
  <si>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</si>
  <si>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</si>
  <si>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</si>
  <si>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</si>
  <si>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</si>
  <si>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</si>
  <si>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</si>
  <si>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</si>
  <si>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</si>
  <si>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</si>
  <si>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</si>
  <si>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</si>
  <si>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</si>
  <si>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</si>
  <si>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</si>
  <si>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</si>
  <si>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</si>
  <si>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</si>
  <si>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</si>
  <si>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</si>
  <si>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</si>
  <si>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</si>
  <si>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</si>
  <si>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</si>
  <si>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</si>
  <si>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</si>
  <si>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</si>
  <si>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</si>
  <si>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</si>
  <si>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</si>
  <si>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</si>
  <si>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</si>
  <si>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</si>
  <si>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</si>
  <si>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</si>
  <si>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</si>
  <si>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</si>
  <si>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</si>
  <si>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</si>
  <si>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</si>
  <si>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</si>
  <si>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</si>
  <si>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</si>
  <si>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</si>
  <si>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</si>
  <si>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</si>
  <si>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</si>
  <si>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</si>
  <si>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</si>
  <si>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</si>
  <si>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</si>
  <si>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</si>
  <si>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</si>
  <si>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</si>
  <si>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</si>
  <si>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</si>
  <si>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</si>
  <si>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</si>
  <si>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</si>
  <si>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</si>
  <si>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</si>
  <si>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</si>
  <si>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</si>
  <si>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</si>
  <si>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</si>
  <si>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</si>
  <si>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</si>
  <si>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</si>
  <si>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</si>
  <si>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</si>
  <si>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</si>
  <si>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</si>
  <si>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</si>
  <si>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</si>
  <si>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</si>
  <si>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</si>
  <si>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</si>
  <si>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</si>
  <si>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</si>
  <si>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</si>
  <si>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</si>
  <si>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</si>
  <si>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</si>
  <si>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</si>
  <si>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</si>
  <si>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</si>
  <si>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</si>
  <si>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</si>
  <si>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</si>
  <si>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</si>
  <si>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</si>
  <si>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</si>
  <si>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</si>
  <si>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</si>
  <si>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</si>
  <si>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</si>
  <si>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</si>
  <si>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</si>
  <si>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</si>
  <si>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</si>
  <si>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</si>
  <si>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</si>
  <si>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</si>
  <si>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</si>
  <si>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</si>
  <si>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</si>
  <si>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</si>
  <si>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</si>
  <si>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</si>
  <si>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</si>
  <si>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</si>
  <si>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</si>
  <si>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</si>
  <si>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</si>
  <si>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</si>
  <si>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</si>
  <si>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</si>
  <si>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</si>
  <si>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</si>
  <si>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</si>
  <si>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</si>
  <si>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</si>
  <si>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</si>
  <si>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</si>
  <si>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</si>
  <si>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</si>
  <si>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</si>
  <si>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</si>
  <si>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</si>
  <si>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</si>
  <si>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</si>
  <si>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</si>
  <si>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</si>
  <si>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</si>
  <si>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</si>
  <si>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</si>
  <si>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</si>
  <si>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</si>
  <si>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</si>
  <si>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</si>
  <si>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</si>
  <si>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</si>
  <si>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</si>
  <si>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</si>
  <si>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</si>
  <si>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</si>
  <si>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</si>
  <si>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</si>
  <si>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</si>
  <si>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</si>
  <si>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</si>
  <si>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</si>
  <si>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</si>
  <si>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</si>
  <si>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</si>
  <si>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</si>
  <si>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</si>
  <si>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</si>
  <si>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</si>
  <si>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</si>
  <si>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</si>
  <si>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</si>
  <si>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</si>
  <si>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</si>
  <si>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</si>
  <si>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</si>
  <si>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</si>
  <si>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</si>
  <si>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</si>
  <si>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</si>
  <si>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</si>
  <si>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</si>
  <si>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</si>
  <si>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</si>
  <si>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</si>
  <si>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</si>
  <si>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</si>
  <si>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</si>
  <si>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</si>
  <si>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</si>
  <si>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</si>
  <si>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</si>
  <si>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</si>
  <si>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</si>
  <si>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</si>
  <si>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</si>
  <si>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</si>
  <si>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</si>
  <si>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</si>
  <si>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</si>
  <si>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</si>
  <si>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</si>
  <si>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</si>
  <si>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</si>
  <si>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</si>
  <si>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</si>
  <si>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</si>
  <si>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</si>
  <si>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</si>
  <si>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</si>
  <si>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</si>
  <si>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</si>
  <si>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</si>
  <si>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</si>
  <si>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</si>
  <si>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</si>
  <si>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</si>
  <si>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</si>
  <si>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</si>
  <si>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</si>
  <si>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</si>
  <si>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</si>
  <si>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</si>
  <si>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</si>
  <si>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</si>
  <si>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</si>
  <si>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</si>
  <si>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</si>
  <si>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</si>
  <si>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</si>
  <si>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</si>
  <si>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</si>
  <si>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</si>
  <si>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</si>
  <si>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</si>
  <si>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</si>
  <si>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</si>
  <si>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</si>
  <si>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</si>
  <si>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</si>
  <si>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</si>
  <si>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</si>
  <si>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</si>
  <si>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</si>
  <si>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</si>
  <si>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</si>
  <si>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</si>
  <si>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</si>
  <si>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</si>
  <si>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</si>
  <si>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</si>
  <si>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</si>
  <si>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</si>
  <si>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</si>
  <si>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</si>
  <si>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</si>
  <si>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</si>
  <si>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</si>
  <si>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</si>
  <si>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</si>
  <si>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</si>
  <si>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</si>
  <si>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</si>
  <si>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</si>
  <si>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</si>
  <si>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</si>
  <si>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</si>
  <si>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</si>
  <si>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</si>
  <si>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</si>
  <si>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</si>
  <si>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</si>
  <si>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</si>
  <si>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</si>
  <si>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</si>
  <si>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</si>
  <si>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</si>
  <si>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</si>
  <si>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</si>
  <si>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</si>
  <si>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</si>
  <si>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</si>
  <si>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</si>
  <si>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</si>
  <si>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</si>
  <si>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</si>
  <si>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</si>
  <si>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</si>
  <si>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</si>
  <si>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</si>
  <si>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</si>
  <si>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</si>
  <si>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</si>
  <si>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</si>
  <si>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</si>
  <si>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</si>
  <si>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</si>
  <si>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</si>
  <si>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</si>
  <si>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</si>
  <si>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</si>
  <si>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</si>
  <si>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</si>
  <si>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</si>
  <si>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</si>
  <si>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</si>
  <si>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</si>
  <si>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</si>
  <si>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</si>
  <si>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</si>
  <si>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</si>
  <si>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</si>
  <si>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</si>
  <si>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</si>
  <si>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</si>
  <si>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</si>
  <si>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</si>
  <si>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</si>
  <si>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</si>
  <si>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</si>
  <si>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</si>
  <si>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</si>
  <si>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</si>
  <si>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</si>
  <si>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</si>
  <si>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</si>
  <si>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</si>
  <si>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</si>
  <si>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</si>
  <si>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</si>
  <si>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</si>
  <si>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</si>
  <si>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</si>
  <si>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</si>
  <si>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</si>
  <si>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</si>
  <si>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</si>
  <si>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</si>
  <si>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</si>
  <si>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</si>
  <si>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</si>
  <si>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</si>
  <si>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</si>
  <si>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</si>
  <si>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</si>
  <si>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</si>
  <si>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</si>
  <si>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</si>
  <si>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</si>
  <si>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</si>
  <si>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</si>
  <si>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</si>
  <si>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</si>
  <si>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</si>
  <si>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</si>
  <si>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</si>
  <si>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</si>
  <si>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</si>
  <si>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</si>
  <si>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</si>
  <si>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</si>
  <si>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</si>
  <si>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</si>
  <si>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</si>
  <si>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</si>
  <si>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</si>
  <si>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</si>
  <si>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</si>
  <si>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</si>
  <si>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</si>
  <si>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</si>
  <si>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</si>
  <si>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</si>
  <si>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</si>
  <si>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</si>
  <si>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</si>
  <si>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</si>
  <si>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</si>
  <si>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</si>
  <si>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</si>
  <si>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</si>
  <si>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</si>
  <si>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</si>
  <si>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</si>
  <si>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</si>
  <si>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</si>
  <si>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</si>
  <si>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</si>
  <si>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</si>
  <si>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</si>
  <si>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</si>
  <si>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</si>
  <si>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</si>
  <si>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</si>
  <si>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</si>
  <si>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</si>
  <si>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</si>
  <si>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</si>
  <si>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</si>
  <si>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</si>
  <si>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</si>
  <si>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</si>
  <si>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</si>
  <si>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</si>
  <si>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</si>
  <si>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</si>
  <si>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</si>
  <si>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</si>
  <si>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</si>
  <si>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</si>
  <si>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</si>
  <si>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</si>
  <si>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</si>
  <si>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</si>
  <si>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</si>
  <si>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</si>
  <si>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</si>
  <si>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</si>
  <si>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</si>
  <si>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</si>
  <si>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</si>
  <si>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</si>
  <si>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</si>
  <si>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</si>
  <si>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</si>
  <si>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</si>
  <si>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</si>
  <si>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</si>
  <si>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</si>
  <si>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</si>
  <si>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</si>
  <si>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</si>
  <si>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</si>
  <si>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</si>
  <si>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</si>
  <si>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</si>
  <si>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</si>
  <si>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</si>
  <si>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</si>
  <si>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</si>
  <si>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</si>
  <si>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</si>
  <si>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</si>
  <si>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</si>
  <si>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</si>
  <si>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</si>
  <si>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</si>
  <si>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</si>
  <si>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</si>
  <si>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</si>
  <si>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</si>
  <si>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</si>
  <si>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</si>
  <si>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</si>
  <si>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</si>
  <si>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</si>
  <si>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</si>
  <si>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</si>
  <si>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</si>
  <si>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</si>
  <si>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</si>
  <si>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</si>
  <si>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</si>
  <si>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</si>
  <si>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</si>
  <si>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</si>
  <si>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</si>
  <si>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</si>
  <si>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</si>
  <si>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</si>
  <si>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</si>
  <si>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</si>
  <si>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</si>
  <si>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</si>
  <si>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</si>
  <si>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</si>
  <si>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</si>
  <si>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</si>
  <si>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</si>
  <si>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</si>
  <si>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</si>
  <si>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</si>
  <si>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</si>
  <si>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</si>
  <si>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</si>
  <si>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</si>
  <si>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</si>
  <si>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</si>
  <si>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</si>
  <si>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</si>
  <si>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</si>
  <si>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</si>
  <si>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</si>
  <si>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</si>
  <si>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</si>
  <si>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</si>
  <si>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</si>
  <si>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</si>
  <si>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</si>
  <si>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</si>
  <si>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</si>
  <si>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</si>
  <si>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</si>
  <si>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</si>
  <si>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</si>
  <si>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</si>
  <si>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</si>
  <si>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</si>
  <si>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</si>
  <si>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</si>
  <si>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</si>
  <si>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</si>
  <si>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</si>
  <si>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</si>
  <si>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</si>
  <si>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</si>
  <si>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</si>
  <si>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</si>
  <si>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</si>
  <si>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</si>
  <si>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</si>
  <si>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</si>
  <si>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</si>
  <si>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</si>
  <si>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</si>
  <si>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</si>
  <si>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</si>
  <si>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</si>
  <si>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</si>
  <si>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</si>
  <si>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</si>
  <si>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</si>
  <si>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</si>
  <si>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</si>
  <si>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</si>
  <si>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</si>
  <si>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</si>
  <si>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</si>
  <si>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</si>
  <si>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</si>
  <si>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</si>
  <si>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</si>
  <si>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</si>
  <si>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</si>
  <si>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</si>
  <si>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</si>
  <si>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</si>
  <si>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</si>
  <si>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</si>
  <si>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</si>
  <si>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</si>
  <si>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</si>
  <si>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</si>
  <si>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</si>
  <si>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</si>
  <si>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</si>
  <si>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</si>
  <si>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</si>
  <si>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</si>
  <si>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</si>
  <si>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</si>
  <si>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</si>
  <si>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</si>
  <si>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</si>
  <si>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</si>
  <si>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</si>
  <si>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</si>
  <si>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</si>
  <si>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</si>
  <si>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</si>
  <si>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</si>
  <si>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</si>
  <si>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</si>
  <si>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</si>
  <si>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</si>
  <si>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</si>
  <si>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</si>
  <si>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</si>
  <si>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</si>
  <si>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</si>
  <si>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</si>
  <si>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</si>
  <si>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</si>
  <si>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</si>
  <si>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</si>
  <si>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</si>
  <si>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</si>
  <si>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</si>
  <si>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</si>
  <si>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</si>
  <si>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</si>
  <si>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</si>
  <si>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</si>
  <si>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</si>
  <si>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</si>
  <si>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</si>
  <si>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</si>
  <si>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</si>
  <si>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</si>
  <si>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</si>
  <si>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</si>
  <si>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</si>
  <si>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</si>
  <si>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</si>
  <si>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</si>
  <si>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</si>
  <si>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</si>
  <si>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</si>
  <si>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</si>
  <si>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</si>
  <si>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</si>
  <si>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</si>
  <si>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</si>
  <si>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</si>
  <si>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</si>
  <si>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</si>
  <si>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</si>
  <si>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</si>
  <si>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</si>
  <si>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</si>
  <si>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</si>
  <si>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</si>
  <si>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</si>
  <si>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</si>
  <si>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</si>
  <si>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</si>
  <si>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</si>
  <si>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</si>
  <si>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</si>
  <si>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</si>
  <si>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</si>
  <si>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</si>
  <si>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</si>
  <si>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</si>
  <si>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</si>
  <si>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</si>
  <si>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</si>
  <si>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</si>
  <si>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</si>
  <si>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</si>
  <si>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</si>
  <si>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</si>
  <si>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</si>
  <si>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</si>
  <si>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</si>
  <si>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</si>
  <si>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</si>
  <si>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</si>
  <si>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</si>
  <si>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</si>
  <si>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</si>
  <si>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</si>
  <si>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</si>
  <si>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</si>
  <si>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</si>
  <si>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</si>
  <si>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</si>
  <si>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</si>
  <si>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</si>
  <si>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</si>
  <si>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</si>
  <si>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</si>
  <si>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</si>
  <si>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</si>
  <si>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</si>
  <si>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</si>
  <si>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</si>
  <si>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</si>
  <si>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</si>
  <si>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</si>
  <si>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</si>
  <si>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</si>
  <si>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</si>
  <si>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</si>
  <si>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</si>
  <si>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</si>
  <si>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</si>
  <si>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</si>
  <si>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</si>
  <si>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</si>
  <si>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</si>
  <si>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</si>
  <si>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</si>
  <si>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</si>
  <si>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</si>
  <si>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</si>
  <si>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</si>
  <si>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</si>
  <si>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</si>
  <si>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</si>
  <si>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</si>
  <si>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</si>
  <si>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</si>
  <si>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</si>
  <si>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</si>
  <si>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</si>
  <si>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</si>
  <si>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</si>
  <si>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</si>
  <si>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</si>
  <si>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</si>
  <si>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</si>
  <si>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</si>
  <si>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</si>
  <si>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</si>
  <si>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</si>
  <si>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</si>
  <si>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</si>
  <si>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</si>
  <si>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</si>
  <si>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</si>
  <si>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</si>
  <si>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</si>
  <si>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</si>
  <si>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</si>
  <si>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</si>
  <si>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</si>
  <si>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</si>
  <si>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</si>
  <si>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</si>
  <si>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</si>
  <si>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</si>
  <si>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</si>
  <si>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</si>
  <si>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</si>
  <si>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</si>
  <si>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</si>
  <si>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</si>
  <si>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</si>
  <si>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</si>
  <si>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</si>
  <si>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</si>
  <si>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</si>
  <si>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</si>
  <si>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</si>
  <si>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</si>
  <si>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</si>
  <si>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</si>
  <si>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</si>
  <si>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</si>
  <si>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</si>
  <si>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</si>
  <si>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</si>
  <si>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</si>
  <si>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</si>
  <si>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</si>
  <si>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</si>
  <si>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</si>
  <si>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</si>
  <si>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</si>
  <si>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</si>
  <si>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</si>
  <si>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</si>
  <si>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</si>
  <si>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</si>
  <si>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</si>
  <si>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</si>
  <si>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</si>
  <si>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</si>
  <si>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</si>
  <si>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</si>
  <si>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</si>
  <si>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</si>
  <si>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</si>
  <si>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</si>
  <si>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</si>
  <si>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</si>
  <si>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</si>
  <si>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</si>
  <si>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</si>
  <si>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</si>
  <si>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</si>
  <si>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</si>
  <si>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</si>
  <si>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</si>
  <si>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</si>
  <si>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</si>
  <si>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</si>
  <si>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</si>
  <si>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</si>
  <si>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</si>
  <si>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</si>
  <si>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</si>
  <si>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</si>
  <si>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</si>
  <si>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</si>
  <si>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</si>
  <si>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</si>
  <si>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</si>
  <si>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</si>
  <si>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</si>
  <si>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</si>
  <si>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</si>
  <si>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</si>
  <si>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</si>
  <si>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</si>
  <si>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</si>
  <si>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</si>
  <si>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</si>
  <si>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</si>
  <si>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</si>
  <si>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</si>
  <si>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</si>
  <si>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</si>
  <si>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</si>
  <si>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</si>
  <si>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</si>
  <si>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</si>
  <si>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</si>
  <si>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</si>
  <si>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</si>
  <si>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</si>
  <si>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</si>
  <si>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</si>
  <si>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</si>
  <si>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</si>
  <si>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</si>
  <si>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</si>
  <si>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</si>
  <si>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</si>
  <si>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</si>
  <si>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</si>
  <si>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</si>
  <si>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</si>
  <si>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</si>
  <si>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</si>
  <si>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</si>
  <si>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</si>
  <si>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</si>
  <si>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</si>
  <si>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</si>
  <si>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</si>
  <si>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</si>
  <si>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</si>
  <si>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</si>
  <si>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</si>
  <si>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</si>
  <si>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</si>
  <si>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</si>
  <si>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</si>
  <si>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</si>
  <si>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</si>
  <si>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</si>
  <si>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</si>
  <si>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</si>
  <si>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</si>
  <si>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</si>
  <si>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</si>
  <si>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</si>
  <si>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</si>
  <si>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</si>
  <si>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</si>
  <si>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</si>
  <si>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</si>
  <si>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</si>
  <si>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</si>
  <si>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</si>
  <si>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</si>
  <si>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</si>
  <si>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</si>
  <si>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</si>
  <si>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</si>
  <si>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</si>
  <si>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</si>
  <si>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</si>
  <si>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</si>
  <si>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</si>
  <si>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</si>
  <si>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</si>
  <si>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</si>
  <si>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</si>
  <si>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</si>
  <si>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</si>
  <si>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</si>
  <si>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</si>
  <si>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</si>
  <si>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</si>
  <si>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</si>
  <si>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</si>
  <si>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</si>
  <si>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</si>
  <si>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</si>
  <si>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</si>
  <si>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</si>
  <si>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</si>
  <si>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</si>
  <si>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</si>
  <si>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</si>
  <si>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</si>
  <si>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</si>
  <si>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</si>
  <si>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</si>
  <si>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</si>
  <si>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</si>
  <si>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</si>
  <si>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</si>
  <si>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</si>
  <si>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</si>
  <si>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</si>
  <si>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</si>
  <si>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</si>
  <si>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</si>
  <si>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</si>
  <si>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</si>
  <si>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</si>
  <si>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</si>
  <si>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</si>
  <si>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</si>
  <si>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</si>
  <si>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</si>
  <si>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</si>
  <si>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</si>
  <si>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</si>
  <si>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</si>
  <si>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</si>
  <si>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</si>
  <si>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</si>
  <si>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</si>
  <si>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</si>
  <si>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</si>
  <si>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</si>
  <si>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</si>
  <si>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</si>
  <si>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</si>
  <si>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</si>
  <si>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</si>
  <si>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</si>
  <si>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</si>
  <si>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</si>
  <si>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</si>
  <si>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</si>
  <si>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</si>
  <si>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</si>
  <si>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</si>
  <si>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</si>
  <si>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</si>
  <si>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</si>
  <si>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</si>
  <si>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</si>
  <si>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</si>
  <si>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</si>
  <si>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</si>
  <si>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</si>
  <si>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</si>
  <si>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</si>
  <si>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</si>
  <si>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</si>
  <si>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</si>
  <si>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</si>
  <si>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</si>
  <si>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</si>
  <si>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</si>
  <si>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</si>
  <si>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</si>
  <si>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</si>
  <si>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</si>
  <si>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</si>
  <si>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</si>
  <si>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</si>
  <si>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</si>
  <si>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</si>
  <si>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</si>
  <si>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</si>
  <si>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</si>
  <si>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</si>
  <si>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</si>
  <si>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</si>
  <si>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</si>
  <si>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</si>
  <si>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</si>
  <si>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</si>
  <si>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</si>
  <si>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</si>
  <si>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</si>
  <si>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</si>
  <si>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</si>
  <si>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</si>
  <si>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</si>
  <si>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</si>
  <si>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</si>
  <si>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</si>
  <si>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</si>
  <si>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</si>
  <si>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</si>
  <si>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</si>
  <si>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</si>
  <si>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</si>
  <si>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</si>
  <si>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</si>
  <si>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</si>
  <si>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</si>
  <si>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</si>
  <si>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</si>
  <si>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</si>
  <si>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</si>
  <si>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</si>
  <si>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</si>
  <si>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</si>
  <si>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</si>
  <si>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</si>
  <si>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</si>
  <si>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</si>
  <si>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</si>
  <si>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</si>
  <si>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</si>
  <si>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</si>
  <si>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</si>
  <si>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</si>
  <si>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</si>
  <si>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</si>
  <si>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</si>
  <si>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</si>
  <si>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</si>
  <si>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</si>
  <si>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</si>
  <si>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</si>
  <si>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</si>
  <si>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</si>
  <si>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</si>
  <si>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</si>
  <si>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</si>
  <si>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</si>
  <si>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</si>
  <si>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</si>
  <si>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</si>
  <si>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</si>
  <si>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</si>
  <si>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</si>
  <si>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</si>
  <si>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</si>
  <si>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</si>
  <si>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</si>
  <si>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</si>
  <si>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</si>
  <si>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</si>
  <si>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</si>
  <si>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</si>
  <si>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</si>
  <si>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</si>
  <si>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</si>
  <si>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</si>
  <si>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</si>
  <si>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</si>
  <si>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</si>
  <si>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</si>
  <si>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</si>
  <si>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</si>
  <si>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</si>
  <si>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</si>
  <si>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</si>
  <si>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</si>
  <si>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</si>
  <si>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</si>
  <si>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</si>
  <si>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</si>
  <si>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</si>
  <si>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</si>
  <si>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</si>
  <si>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</si>
  <si>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</si>
  <si>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</si>
  <si>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</si>
  <si>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</si>
  <si>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</si>
  <si>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</si>
  <si>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</si>
  <si>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</si>
  <si>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</si>
  <si>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</si>
  <si>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</si>
  <si>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</si>
  <si>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</si>
  <si>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</si>
  <si>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</si>
  <si>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</si>
  <si>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</si>
  <si>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</si>
  <si>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</si>
  <si>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</si>
  <si>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</si>
  <si>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</si>
  <si>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</si>
  <si>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</si>
  <si>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</si>
  <si>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</si>
  <si>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</si>
  <si>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</si>
  <si>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</si>
  <si>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</si>
  <si>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</si>
  <si>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</si>
  <si>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</si>
  <si>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</si>
  <si>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</si>
  <si>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</si>
  <si>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</si>
  <si>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</si>
  <si>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</si>
  <si>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</si>
  <si>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</si>
  <si>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</si>
  <si>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</si>
  <si>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</si>
  <si>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</si>
  <si>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</si>
  <si>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</si>
  <si>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</si>
  <si>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</si>
  <si>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</si>
  <si>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</si>
  <si>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</si>
  <si>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</si>
  <si>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</si>
  <si>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</si>
  <si>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</si>
  <si>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</si>
  <si>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</si>
  <si>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</si>
  <si>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</si>
  <si>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</si>
  <si>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</si>
  <si>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</si>
  <si>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</si>
  <si>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</si>
  <si>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</si>
  <si>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</si>
  <si>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</si>
  <si>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</si>
  <si>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</si>
  <si>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</si>
  <si>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</si>
  <si>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</si>
  <si>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</si>
  <si>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</si>
  <si>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</si>
  <si>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</si>
  <si>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</si>
  <si>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</si>
  <si>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</si>
  <si>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</si>
  <si>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</si>
  <si>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</si>
  <si>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</si>
  <si>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</si>
  <si>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</si>
  <si>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</si>
  <si>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</si>
  <si>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</si>
  <si>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</si>
  <si>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</si>
  <si>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</si>
  <si>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</si>
  <si>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</si>
  <si>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</si>
  <si>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</si>
  <si>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</si>
  <si>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</si>
  <si>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</si>
  <si>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</si>
  <si>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</si>
  <si>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</si>
  <si>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</si>
  <si>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</si>
  <si>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</si>
  <si>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</si>
  <si>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</si>
  <si>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</si>
  <si>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</si>
  <si>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</si>
  <si>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</si>
  <si>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</si>
  <si>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</si>
  <si>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</si>
  <si>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</si>
  <si>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</si>
  <si>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</si>
  <si>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</si>
  <si>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</si>
  <si>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</si>
  <si>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</si>
  <si>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</si>
  <si>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</si>
  <si>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</si>
  <si>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</si>
  <si>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</si>
  <si>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</si>
  <si>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</si>
  <si>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</si>
  <si>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</si>
  <si>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</si>
  <si>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</si>
  <si>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</si>
  <si>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</si>
  <si>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</si>
  <si>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</si>
  <si>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</si>
  <si>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</si>
  <si>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</si>
  <si>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</si>
  <si>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</si>
  <si>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</si>
  <si>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</si>
  <si>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</si>
  <si>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</si>
  <si>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</si>
  <si>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</si>
  <si>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</si>
  <si>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</si>
  <si>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</si>
  <si>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</si>
  <si>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</si>
  <si>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</si>
  <si>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</si>
  <si>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</si>
  <si>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</si>
  <si>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</si>
  <si>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</si>
  <si>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</si>
  <si>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</si>
  <si>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</si>
  <si>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</si>
  <si>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</si>
  <si>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</si>
  <si>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</si>
  <si>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</si>
  <si>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</si>
  <si>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</si>
  <si>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</si>
  <si>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</si>
  <si>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</si>
  <si>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</si>
  <si>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</si>
  <si>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</si>
  <si>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</si>
  <si>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</si>
  <si>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</si>
  <si>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</si>
  <si>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</si>
  <si>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</si>
  <si>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</si>
  <si>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</si>
  <si>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</si>
  <si>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</si>
  <si>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</si>
  <si>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</si>
  <si>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</si>
  <si>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</si>
  <si>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</si>
  <si>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</si>
  <si>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</si>
  <si>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</si>
  <si>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</si>
  <si>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</si>
  <si>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</si>
  <si>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</si>
  <si>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</si>
  <si>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</si>
  <si>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</si>
  <si>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</si>
  <si>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</si>
  <si>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</si>
  <si>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</si>
  <si>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</si>
  <si>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</si>
  <si>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</si>
  <si>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</si>
  <si>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</si>
  <si>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</si>
  <si>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</si>
  <si>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</si>
  <si>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</si>
  <si>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</si>
  <si>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</si>
  <si>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</si>
  <si>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</si>
  <si>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</si>
  <si>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</si>
  <si>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</si>
  <si>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</si>
  <si>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</si>
  <si>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</si>
  <si>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</si>
  <si>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</si>
  <si>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</si>
  <si>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</si>
  <si>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</si>
  <si>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</si>
  <si>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</si>
  <si>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</si>
  <si>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</si>
  <si>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</si>
  <si>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</si>
  <si>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</si>
  <si>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</si>
  <si>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</si>
  <si>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</si>
  <si>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</si>
  <si>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</si>
  <si>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</si>
  <si>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</si>
  <si>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</si>
  <si>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</si>
  <si>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</si>
  <si>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</si>
  <si>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</si>
  <si>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</si>
  <si>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</si>
  <si>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</si>
  <si>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</si>
  <si>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</si>
  <si>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</si>
  <si>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</si>
  <si>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</si>
  <si>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</si>
  <si>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</si>
  <si>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</si>
  <si>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</si>
  <si>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</si>
  <si>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</si>
  <si>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</si>
  <si>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</si>
  <si>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</si>
  <si>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</si>
  <si>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</si>
  <si>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</si>
  <si>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</si>
  <si>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</si>
  <si>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</si>
  <si>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</si>
  <si>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</si>
  <si>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</si>
  <si>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</si>
  <si>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</si>
  <si>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</si>
  <si>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</si>
  <si>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</si>
  <si>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</si>
  <si>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</si>
  <si>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</si>
  <si>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</si>
  <si>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</si>
  <si>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</si>
  <si>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</si>
  <si>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</si>
  <si>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</si>
  <si>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</si>
  <si>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</si>
  <si>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</si>
  <si>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</si>
  <si>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</si>
  <si>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</si>
  <si>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</si>
  <si>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</si>
  <si>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</si>
  <si>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</si>
  <si>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</si>
  <si>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</si>
  <si>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</si>
  <si>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</si>
  <si>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</si>
  <si>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</si>
  <si>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</si>
  <si>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</si>
  <si>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</si>
  <si>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</si>
  <si>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</si>
  <si>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</si>
  <si>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</si>
  <si>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</si>
  <si>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</si>
  <si>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</si>
  <si>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</si>
  <si>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</si>
  <si>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</si>
  <si>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</si>
  <si>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</si>
  <si>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</si>
  <si>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</si>
  <si>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</si>
  <si>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</si>
  <si>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</si>
  <si>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</si>
  <si>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</si>
  <si>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</si>
  <si>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</si>
  <si>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</si>
  <si>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</si>
  <si>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</si>
  <si>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</si>
  <si>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</si>
  <si>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</si>
  <si>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</si>
  <si>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</si>
  <si>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</si>
  <si>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</si>
  <si>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</si>
  <si>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</si>
  <si>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</si>
  <si>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</si>
  <si>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</si>
  <si>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</si>
  <si>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</si>
  <si>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</si>
  <si>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</si>
  <si>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</si>
  <si>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</si>
  <si>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</si>
  <si>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</si>
  <si>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</si>
  <si>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</si>
  <si>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</si>
  <si>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</si>
  <si>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</si>
  <si>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</si>
  <si>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</si>
  <si>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</si>
  <si>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</si>
  <si>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</si>
  <si>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</si>
  <si>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</si>
  <si>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</si>
  <si>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</si>
  <si>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</si>
  <si>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</si>
  <si>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</si>
  <si>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</si>
  <si>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</si>
  <si>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</si>
  <si>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</si>
  <si>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</si>
  <si>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</si>
  <si>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</si>
  <si>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</si>
  <si>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</si>
  <si>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</si>
  <si>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</si>
  <si>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</si>
  <si>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</si>
  <si>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</si>
  <si>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</si>
  <si>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</si>
  <si>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</si>
  <si>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</si>
  <si>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</si>
  <si>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</si>
  <si>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</si>
  <si>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</si>
  <si>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</si>
  <si>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</si>
  <si>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</si>
  <si>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</si>
  <si>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</si>
  <si>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</si>
  <si>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</si>
  <si>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</si>
  <si>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</si>
  <si>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</si>
  <si>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</si>
  <si>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</si>
  <si>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</si>
  <si>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</si>
  <si>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</si>
  <si>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</si>
  <si>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</si>
  <si>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</si>
  <si>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</si>
  <si>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</si>
  <si>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</si>
  <si>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</si>
  <si>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</si>
  <si>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</si>
  <si>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</si>
  <si>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</si>
  <si>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</si>
  <si>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</si>
  <si>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</si>
  <si>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</si>
  <si>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</si>
  <si>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</si>
  <si>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</si>
  <si>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</si>
  <si>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</si>
  <si>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</si>
  <si>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</si>
  <si>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</si>
  <si>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</si>
  <si>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</si>
  <si>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</si>
  <si>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</si>
  <si>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</si>
  <si>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</si>
  <si>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</si>
  <si>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</si>
  <si>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</si>
  <si>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</si>
  <si>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</si>
  <si>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</si>
  <si>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</si>
  <si>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</si>
  <si>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</si>
  <si>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</si>
  <si>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</si>
  <si>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</si>
  <si>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</si>
  <si>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</si>
  <si>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</si>
  <si>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</si>
  <si>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</si>
  <si>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</si>
  <si>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</si>
  <si>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</si>
  <si>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</si>
  <si>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</si>
  <si>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</si>
  <si>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</si>
  <si>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</si>
  <si>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</si>
  <si>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</si>
  <si>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</si>
  <si>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</si>
  <si>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</si>
  <si>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</si>
  <si>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</si>
  <si>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</si>
  <si>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</si>
  <si>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</si>
  <si>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</si>
  <si>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</si>
  <si>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</si>
  <si>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</si>
  <si>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</si>
  <si>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</si>
  <si>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</si>
  <si>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</si>
  <si>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</si>
  <si>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</si>
  <si>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</si>
  <si>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</si>
  <si>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</si>
  <si>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</si>
  <si>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</si>
  <si>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</si>
  <si>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</si>
  <si>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</si>
  <si>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</si>
  <si>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</si>
  <si>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</si>
  <si>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</si>
  <si>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</si>
  <si>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</si>
  <si>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</si>
  <si>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</si>
  <si>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</si>
  <si>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</si>
  <si>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</si>
  <si>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</si>
  <si>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</si>
  <si>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</si>
  <si>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</si>
  <si>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</si>
  <si>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</si>
  <si>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</si>
  <si>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</si>
  <si>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</si>
  <si>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</si>
  <si>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</si>
  <si>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</si>
  <si>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</si>
  <si>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</si>
  <si>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</si>
  <si>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</si>
  <si>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</si>
  <si>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</si>
  <si>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</si>
  <si>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</si>
  <si>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</si>
  <si>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</si>
  <si>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</si>
  <si>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</si>
  <si>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</si>
  <si>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</si>
  <si>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</si>
  <si>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</si>
  <si>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</si>
  <si>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</si>
  <si>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</si>
  <si>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</si>
  <si>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</si>
  <si>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</si>
  <si>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</si>
  <si>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</si>
  <si>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</si>
  <si>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</si>
  <si>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</si>
  <si>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</si>
  <si>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</si>
  <si>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</si>
  <si>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</si>
  <si>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</si>
  <si>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</si>
  <si>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</si>
  <si>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</si>
  <si>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</si>
  <si>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</si>
  <si>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</si>
  <si>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</si>
  <si>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</si>
  <si>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</si>
  <si>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</si>
  <si>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</si>
  <si>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</si>
  <si>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</si>
  <si>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</si>
  <si>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</si>
  <si>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</si>
  <si>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</si>
  <si>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</si>
  <si>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</si>
  <si>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</si>
  <si>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</si>
  <si>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</si>
  <si>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</si>
  <si>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</si>
  <si>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</si>
  <si>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</si>
  <si>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</si>
  <si>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</si>
  <si>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</si>
  <si>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</si>
  <si>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</si>
  <si>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</si>
  <si>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</si>
  <si>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</si>
  <si>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</si>
  <si>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</si>
  <si>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</si>
  <si>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</si>
  <si>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</si>
  <si>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</si>
  <si>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</si>
  <si>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</si>
  <si>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</si>
  <si>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</si>
  <si>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</si>
  <si>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</si>
  <si>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</si>
  <si>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</si>
  <si>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</si>
  <si>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</si>
  <si>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</si>
  <si>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</si>
  <si>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</si>
  <si>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</si>
  <si>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</si>
  <si>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</si>
  <si>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</si>
  <si>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</si>
  <si>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</si>
  <si>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</si>
  <si>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</si>
  <si>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</si>
  <si>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</si>
  <si>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</si>
  <si>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</si>
  <si>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</si>
  <si>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</si>
  <si>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</si>
  <si>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</si>
  <si>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</si>
  <si>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</si>
  <si>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</si>
  <si>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</si>
  <si>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</si>
  <si>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</si>
  <si>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</si>
  <si>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</si>
  <si>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</si>
  <si>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</si>
  <si>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</si>
  <si>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</si>
  <si>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</si>
  <si>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</si>
  <si>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</si>
  <si>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</si>
  <si>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</si>
  <si>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</si>
  <si>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</si>
  <si>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</si>
  <si>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</si>
  <si>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</si>
  <si>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</si>
  <si>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</si>
  <si>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</si>
  <si>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</si>
  <si>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</si>
  <si>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</si>
  <si>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</si>
  <si>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</si>
  <si>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</si>
  <si>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</si>
  <si>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</si>
  <si>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</si>
  <si>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</si>
  <si>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</si>
  <si>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</si>
  <si>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</si>
  <si>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</si>
  <si>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</si>
  <si>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</si>
  <si>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</si>
  <si>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</si>
  <si>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</si>
  <si>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</si>
  <si>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</si>
  <si>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</si>
  <si>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</si>
  <si>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</si>
  <si>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</si>
  <si>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</si>
  <si>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</si>
  <si>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</si>
  <si>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</si>
  <si>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</si>
  <si>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</si>
  <si>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</si>
  <si>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</si>
  <si>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</si>
  <si>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</si>
  <si>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</si>
  <si>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</si>
  <si>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</si>
  <si>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</si>
  <si>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</si>
  <si>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</si>
  <si>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</si>
  <si>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</si>
  <si>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</si>
  <si>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</si>
  <si>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</si>
  <si>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</si>
  <si>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</si>
  <si>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</si>
  <si>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</si>
  <si>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</si>
  <si>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</si>
  <si>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</si>
  <si>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</si>
  <si>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</si>
  <si>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</si>
  <si>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</si>
  <si>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</si>
  <si>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</si>
  <si>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</si>
  <si>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</si>
  <si>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</si>
  <si>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</si>
  <si>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</si>
  <si>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</si>
  <si>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</si>
  <si>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</si>
  <si>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</si>
  <si>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</si>
  <si>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</si>
  <si>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</si>
  <si>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</si>
  <si>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</si>
  <si>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</si>
  <si>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</si>
  <si>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</si>
  <si>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</si>
  <si>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</si>
  <si>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</si>
  <si>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</si>
  <si>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</si>
  <si>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</si>
  <si>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</si>
  <si>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</si>
  <si>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</si>
  <si>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</si>
  <si>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</si>
  <si>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</si>
  <si>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</si>
  <si>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</si>
  <si>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</si>
  <si>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</si>
  <si>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</si>
  <si>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</si>
  <si>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</si>
  <si>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</si>
  <si>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</si>
  <si>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</si>
  <si>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</si>
  <si>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</si>
  <si>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</si>
  <si>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</si>
  <si>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</si>
  <si>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</si>
  <si>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</si>
  <si>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</si>
  <si>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</si>
  <si>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</si>
  <si>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</si>
  <si>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</si>
  <si>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</si>
  <si>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</si>
  <si>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</si>
  <si>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</si>
  <si>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</si>
  <si>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</si>
  <si>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</si>
  <si>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</si>
  <si>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</si>
  <si>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</si>
  <si>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</si>
  <si>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</si>
  <si>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</si>
  <si>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</si>
  <si>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</si>
  <si>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</si>
  <si>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</si>
  <si>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</si>
  <si>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</si>
  <si>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</si>
  <si>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</si>
  <si>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</si>
  <si>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</si>
  <si>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</si>
  <si>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</si>
  <si>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</si>
  <si>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</si>
  <si>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</si>
  <si>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</si>
  <si>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</si>
  <si>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</si>
  <si>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</si>
  <si>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</si>
  <si>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</si>
  <si>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</si>
  <si>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</si>
  <si>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</si>
  <si>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</si>
  <si>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</si>
  <si>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</si>
  <si>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</si>
  <si>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</si>
  <si>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</si>
  <si>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</si>
  <si>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</si>
  <si>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</si>
  <si>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</si>
  <si>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</si>
  <si>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</si>
  <si>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</si>
  <si>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</si>
  <si>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</si>
  <si>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</si>
  <si>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</si>
  <si>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</si>
  <si>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</si>
  <si>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</si>
  <si>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</si>
  <si>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</si>
  <si>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</si>
  <si>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</si>
  <si>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</si>
  <si>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</si>
  <si>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</si>
  <si>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</si>
  <si>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</si>
  <si>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</si>
  <si>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</si>
  <si>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</si>
  <si>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</si>
  <si>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</si>
  <si>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</si>
  <si>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</si>
  <si>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</si>
  <si>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</si>
  <si>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</si>
  <si>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</si>
  <si>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</si>
  <si>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</si>
  <si>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</si>
  <si>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</si>
  <si>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</si>
  <si>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</si>
  <si>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</si>
  <si>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</si>
  <si>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</si>
  <si>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</si>
  <si>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</si>
  <si>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</si>
  <si>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</si>
  <si>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</si>
  <si>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</si>
  <si>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</si>
  <si>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</si>
  <si>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</si>
  <si>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</si>
  <si>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</si>
  <si>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</si>
  <si>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</si>
  <si>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</si>
  <si>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</si>
  <si>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</si>
  <si>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</si>
  <si>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</si>
  <si>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</si>
  <si>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</si>
  <si>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</si>
  <si>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</si>
  <si>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</si>
  <si>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</si>
  <si>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</si>
  <si>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</si>
  <si>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</si>
  <si>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</si>
  <si>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</si>
  <si>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</si>
  <si>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</si>
  <si>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</si>
  <si>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</si>
  <si>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</si>
  <si>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</si>
  <si>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</si>
  <si>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</si>
  <si>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</si>
  <si>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</si>
  <si>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</si>
  <si>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</si>
  <si>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</si>
  <si>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</si>
  <si>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</si>
  <si>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</si>
  <si>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</si>
  <si>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</si>
  <si>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</si>
  <si>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</si>
  <si>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</si>
  <si>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</si>
  <si>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</si>
  <si>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</si>
  <si>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</si>
  <si>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</si>
  <si>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</si>
  <si>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</si>
  <si>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</si>
  <si>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</si>
  <si>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</si>
  <si>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</si>
  <si>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</si>
  <si>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</si>
  <si>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</si>
  <si>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</si>
  <si>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</si>
  <si>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</si>
  <si>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</si>
  <si>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</si>
  <si>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</si>
  <si>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</si>
  <si>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</si>
  <si>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</si>
  <si>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</si>
  <si>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</si>
  <si>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</si>
  <si>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</si>
  <si>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</si>
  <si>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</si>
  <si>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</si>
  <si>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</si>
  <si>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</si>
  <si>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</si>
  <si>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</si>
  <si>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</si>
  <si>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</si>
  <si>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</si>
  <si>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</si>
  <si>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</si>
  <si>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</si>
  <si>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</si>
  <si>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</si>
  <si>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</si>
  <si>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</si>
  <si>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</si>
  <si>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</si>
  <si>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</si>
  <si>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</si>
  <si>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</si>
  <si>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</si>
  <si>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</si>
  <si>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</si>
  <si>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</si>
  <si>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</si>
  <si>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</si>
  <si>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</si>
  <si>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</si>
  <si>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</si>
  <si>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</si>
  <si>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</si>
  <si>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</si>
  <si>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</si>
  <si>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</si>
  <si>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</si>
  <si>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</si>
  <si>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</si>
  <si>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</si>
  <si>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</si>
  <si>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</si>
  <si>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</si>
  <si>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</si>
  <si>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</si>
  <si>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</si>
  <si>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</si>
  <si>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</si>
  <si>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</si>
  <si>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</si>
  <si>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</si>
  <si>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</si>
  <si>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</si>
  <si>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</si>
  <si>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</si>
  <si>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</si>
  <si>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</si>
  <si>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</si>
  <si>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</si>
  <si>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</si>
  <si>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</si>
  <si>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</si>
  <si>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</si>
  <si>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</si>
  <si>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</si>
  <si>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</si>
  <si>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</si>
  <si>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</si>
  <si>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</si>
  <si>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</si>
  <si>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</si>
  <si>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</si>
  <si>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</si>
  <si>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</si>
  <si>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</si>
  <si>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</si>
  <si>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</si>
  <si>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</si>
  <si>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</si>
  <si>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</si>
  <si>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</si>
  <si>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</si>
  <si>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</si>
  <si>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</si>
  <si>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</si>
  <si>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</si>
  <si>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</si>
  <si>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</si>
  <si>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</si>
  <si>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</si>
  <si>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</si>
  <si>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</si>
  <si>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</si>
  <si>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</si>
  <si>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</si>
  <si>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</si>
  <si>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</si>
  <si>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</si>
  <si>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</si>
  <si>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</si>
  <si>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</si>
  <si>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</si>
  <si>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</si>
  <si>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</si>
  <si>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</si>
  <si>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</si>
  <si>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</si>
  <si>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</si>
  <si>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</si>
  <si>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</si>
  <si>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</si>
  <si>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</si>
  <si>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</si>
  <si>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</si>
  <si>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</si>
  <si>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</si>
  <si>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</si>
  <si>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</si>
  <si>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</si>
  <si>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</si>
  <si>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</si>
  <si>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</si>
  <si>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</si>
  <si>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</si>
  <si>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</si>
  <si>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</si>
  <si>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</si>
  <si>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</si>
  <si>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</si>
  <si>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</si>
  <si>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</si>
  <si>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</si>
  <si>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</si>
  <si>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</si>
  <si>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</si>
  <si>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</si>
  <si>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</si>
  <si>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</si>
  <si>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</si>
  <si>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</si>
  <si>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</si>
  <si>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</si>
  <si>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</si>
  <si>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</si>
  <si>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</si>
  <si>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</si>
  <si>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</si>
  <si>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</si>
  <si>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</si>
  <si>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</si>
  <si>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</si>
  <si>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</si>
  <si>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</si>
  <si>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</si>
  <si>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</si>
  <si>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</si>
  <si>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</si>
  <si>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</si>
  <si>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</si>
  <si>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</si>
  <si>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</si>
  <si>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</si>
  <si>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</si>
  <si>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</si>
  <si>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</si>
  <si>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</si>
  <si>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</si>
  <si>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</si>
  <si>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</si>
  <si>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</si>
  <si>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</si>
  <si>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</si>
  <si>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</si>
  <si>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</si>
  <si>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</si>
  <si>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</si>
  <si>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</si>
  <si>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</si>
  <si>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</si>
  <si>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</si>
  <si>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</si>
  <si>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</si>
  <si>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</si>
  <si>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</si>
  <si>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</si>
  <si>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</si>
  <si>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</si>
  <si>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</si>
  <si>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</si>
  <si>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</si>
  <si>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</si>
  <si>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</si>
  <si>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</si>
  <si>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</si>
  <si>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</si>
  <si>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</si>
  <si>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</si>
  <si>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</si>
  <si>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</si>
  <si>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</si>
  <si>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</si>
  <si>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</si>
  <si>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</si>
  <si>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</si>
  <si>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</si>
  <si>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</si>
  <si>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</si>
  <si>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</si>
  <si>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</si>
  <si>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</si>
  <si>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</si>
  <si>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</si>
  <si>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</si>
  <si>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</si>
  <si>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</si>
  <si>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</si>
  <si>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</si>
  <si>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</si>
  <si>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</si>
  <si>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</si>
  <si>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</si>
  <si>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</si>
  <si>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</si>
  <si>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</si>
  <si>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</si>
  <si>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</si>
  <si>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</si>
  <si>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</si>
  <si>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</si>
  <si>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</si>
  <si>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</si>
  <si>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</si>
  <si>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</si>
  <si>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</si>
  <si>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</si>
  <si>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</si>
  <si>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</si>
  <si>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</si>
  <si>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</si>
  <si>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</si>
  <si>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</si>
  <si>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</si>
  <si>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</si>
  <si>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</si>
  <si>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</si>
  <si>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</si>
  <si>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</si>
  <si>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</si>
  <si>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</si>
  <si>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</si>
  <si>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</si>
  <si>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</si>
  <si>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</si>
  <si>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</si>
  <si>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</si>
  <si>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</si>
  <si>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</si>
  <si>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</si>
  <si>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</si>
  <si>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</si>
  <si>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</si>
  <si>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</si>
  <si>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</si>
  <si>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</si>
  <si>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</si>
  <si>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</si>
  <si>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</si>
  <si>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</si>
  <si>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</si>
  <si>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</si>
  <si>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</si>
  <si>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</si>
  <si>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</si>
  <si>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</si>
  <si>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</si>
  <si>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</si>
  <si>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</si>
  <si>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</si>
  <si>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</si>
  <si>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</si>
  <si>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</si>
  <si>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</si>
  <si>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</si>
  <si>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</si>
  <si>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</si>
  <si>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</si>
  <si>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</si>
  <si>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</si>
  <si>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</si>
  <si>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</si>
  <si>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</si>
  <si>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</si>
  <si>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</si>
  <si>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</si>
  <si>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</si>
  <si>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</si>
  <si>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</si>
  <si>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</si>
  <si>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</si>
  <si>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</si>
  <si>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</si>
  <si>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</si>
  <si>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</si>
  <si>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</si>
  <si>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</si>
  <si>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</si>
  <si>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</si>
  <si>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</si>
  <si>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</si>
  <si>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</si>
  <si>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</si>
  <si>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</si>
  <si>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</si>
  <si>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</si>
  <si>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</si>
  <si>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</si>
  <si>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</si>
  <si>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</si>
  <si>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</si>
  <si>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</si>
  <si>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</si>
  <si>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</si>
  <si>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</si>
  <si>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</si>
  <si>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</si>
  <si>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</si>
  <si>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</si>
  <si>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</si>
  <si>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</si>
  <si>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</si>
  <si>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</si>
  <si>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</si>
  <si>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</si>
  <si>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</si>
  <si>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</si>
  <si>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</si>
  <si>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</si>
  <si>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</si>
  <si>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</si>
  <si>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</si>
  <si>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</si>
  <si>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</si>
  <si>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</si>
  <si>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</si>
  <si>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</si>
  <si>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</si>
  <si>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</si>
  <si>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</si>
  <si>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</si>
  <si>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</si>
  <si>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</si>
  <si>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</si>
  <si>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</si>
  <si>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</si>
  <si>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</si>
  <si>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</si>
  <si>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</si>
  <si>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</si>
  <si>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</si>
  <si>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</si>
  <si>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</si>
  <si>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</si>
  <si>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</si>
  <si>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</si>
  <si>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</si>
  <si>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</si>
  <si>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</si>
  <si>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</si>
  <si>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</si>
  <si>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</si>
  <si>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</si>
  <si>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</si>
  <si>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</si>
  <si>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</si>
  <si>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</si>
  <si>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</si>
  <si>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</si>
  <si>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</si>
  <si>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</si>
  <si>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</si>
  <si>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</si>
  <si>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</si>
  <si>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</si>
  <si>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</si>
  <si>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</si>
  <si>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</si>
  <si>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</si>
  <si>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</si>
  <si>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</si>
  <si>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</si>
  <si>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</si>
  <si>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</si>
  <si>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</si>
  <si>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</si>
  <si>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</si>
  <si>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</si>
  <si>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</si>
  <si>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</si>
  <si>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</si>
  <si>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</si>
  <si>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</si>
  <si>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</si>
  <si>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</si>
  <si>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</si>
  <si>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</si>
  <si>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</si>
  <si>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</si>
  <si>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</si>
  <si>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</si>
  <si>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</si>
  <si>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</si>
  <si>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</si>
  <si>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</si>
  <si>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</si>
  <si>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</si>
  <si>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</si>
  <si>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</si>
  <si>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</si>
  <si>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</si>
  <si>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</si>
  <si>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</si>
  <si>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</si>
  <si>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</si>
  <si>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</si>
  <si>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</si>
  <si>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</si>
  <si>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</si>
  <si>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</si>
  <si>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</si>
  <si>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</si>
  <si>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</si>
  <si>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</si>
  <si>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</si>
  <si>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</si>
  <si>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</si>
  <si>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</si>
  <si>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</si>
  <si>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</si>
  <si>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</si>
  <si>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</si>
  <si>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</si>
  <si>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</si>
  <si>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</si>
  <si>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</si>
  <si>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</si>
  <si>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</si>
  <si>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</si>
  <si>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</si>
  <si>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</si>
  <si>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</si>
  <si>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</si>
  <si>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</si>
  <si>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</si>
  <si>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</si>
  <si>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</si>
  <si>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</si>
  <si>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</si>
  <si>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</si>
  <si>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</si>
  <si>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</si>
  <si>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</si>
  <si>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</si>
  <si>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</si>
  <si>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</si>
  <si>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</si>
  <si>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</si>
  <si>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</si>
  <si>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</si>
  <si>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</si>
  <si>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</si>
  <si>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</si>
  <si>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</si>
  <si>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</si>
  <si>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</si>
  <si>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</si>
  <si>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</si>
  <si>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</si>
  <si>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</si>
  <si>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</si>
  <si>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</si>
  <si>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</si>
  <si>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</si>
  <si>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</si>
  <si>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</si>
  <si>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</si>
  <si>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</si>
  <si>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</si>
  <si>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</si>
  <si>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</si>
  <si>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</si>
  <si>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</si>
  <si>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</si>
  <si>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</si>
  <si>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</si>
  <si>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</si>
  <si>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</si>
  <si>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</si>
  <si>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</si>
  <si>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</si>
  <si>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</si>
  <si>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</si>
  <si>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</si>
  <si>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</si>
  <si>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</si>
  <si>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</si>
  <si>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</si>
  <si>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</si>
  <si>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</si>
  <si>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</si>
  <si>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</si>
  <si>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</si>
  <si>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</si>
  <si>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</si>
  <si>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</si>
  <si>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</si>
  <si>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</si>
  <si>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</si>
  <si>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</si>
  <si>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</si>
  <si>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</si>
  <si>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</si>
  <si>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</si>
  <si>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</si>
  <si>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</si>
  <si>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</si>
  <si>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</si>
  <si>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</si>
  <si>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</si>
  <si>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</si>
  <si>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</si>
  <si>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</si>
  <si>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</si>
  <si>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</si>
  <si>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</si>
  <si>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</si>
  <si>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</si>
  <si>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</si>
  <si>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</si>
  <si>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</si>
  <si>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</si>
  <si>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</si>
  <si>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</si>
  <si>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</si>
  <si>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</si>
  <si>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</si>
  <si>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</si>
  <si>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</si>
  <si>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</si>
  <si>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</si>
  <si>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</si>
  <si>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</si>
  <si>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</si>
  <si>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</si>
  <si>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</si>
  <si>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</si>
  <si>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</si>
  <si>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</si>
  <si>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</si>
  <si>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</si>
  <si>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</si>
  <si>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</si>
  <si>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</si>
  <si>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</si>
  <si>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</si>
  <si>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</si>
  <si>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</si>
  <si>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</si>
  <si>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</si>
  <si>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</si>
  <si>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</si>
  <si>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</si>
  <si>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</si>
  <si>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</si>
  <si>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</si>
  <si>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</si>
  <si>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</si>
  <si>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</si>
  <si>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</si>
  <si>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</si>
  <si>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</si>
  <si>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</si>
  <si>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</si>
  <si>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</si>
  <si>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</si>
  <si>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</si>
  <si>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</si>
  <si>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</si>
  <si>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</si>
  <si>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</si>
  <si>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</si>
  <si>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</si>
  <si>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</si>
  <si>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</si>
  <si>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</si>
  <si>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</si>
  <si>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</si>
  <si>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</si>
  <si>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</si>
  <si>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</si>
  <si>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</si>
  <si>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</si>
  <si>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</si>
  <si>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</si>
  <si>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</si>
  <si>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</si>
  <si>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</si>
  <si>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</si>
  <si>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</si>
  <si>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</si>
  <si>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</si>
  <si>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</si>
  <si>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</si>
  <si>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</si>
  <si>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</si>
  <si>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</si>
  <si>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</si>
  <si>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</si>
  <si>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</si>
  <si>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</si>
  <si>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</si>
  <si>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</si>
  <si>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</si>
  <si>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</si>
  <si>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</si>
  <si>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</si>
  <si>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</si>
  <si>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</si>
  <si>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</si>
  <si>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</si>
  <si>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</si>
  <si>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</si>
  <si>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</si>
  <si>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</si>
  <si>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</si>
  <si>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</si>
  <si>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</si>
  <si>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</si>
  <si>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</si>
  <si>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</si>
  <si>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</si>
  <si>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</si>
  <si>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</si>
  <si>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</si>
  <si>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</si>
  <si>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</si>
  <si>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</si>
  <si>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</si>
  <si>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</si>
  <si>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</si>
  <si>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</si>
  <si>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</si>
  <si>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</si>
  <si>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</si>
  <si>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</si>
  <si>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</si>
  <si>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</si>
  <si>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</si>
  <si>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</si>
  <si>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</si>
  <si>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</si>
  <si>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</si>
  <si>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</si>
  <si>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</si>
  <si>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</si>
  <si>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</si>
  <si>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</si>
  <si>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</si>
  <si>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</si>
  <si>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</si>
  <si>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</si>
  <si>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</si>
  <si>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</si>
  <si>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</si>
  <si>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</si>
  <si>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</si>
  <si>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</si>
  <si>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</si>
  <si>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</si>
  <si>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</si>
  <si>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</si>
  <si>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</si>
  <si>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</si>
  <si>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</si>
  <si>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</si>
  <si>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</si>
  <si>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</si>
  <si>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</si>
  <si>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</si>
  <si>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</si>
  <si>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</si>
  <si>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</si>
  <si>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</si>
  <si>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</si>
  <si>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</si>
  <si>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</si>
  <si>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</si>
  <si>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</si>
  <si>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</si>
  <si>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</si>
  <si>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</si>
  <si>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</si>
  <si>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</si>
  <si>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</si>
  <si>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</si>
  <si>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</si>
  <si>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</si>
  <si>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</si>
  <si>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</si>
  <si>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</si>
  <si>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</si>
  <si>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</si>
  <si>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</si>
  <si>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</si>
  <si>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</si>
  <si>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</si>
  <si>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</si>
  <si>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</si>
  <si>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</si>
  <si>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</si>
  <si>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</si>
  <si>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</si>
  <si>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</si>
  <si>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</si>
  <si>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</si>
  <si>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</si>
  <si>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</si>
  <si>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</si>
  <si>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</si>
  <si>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</si>
  <si>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</si>
  <si>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</si>
  <si>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</si>
  <si>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</si>
  <si>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</si>
  <si>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</si>
  <si>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</si>
  <si>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</si>
  <si>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</si>
  <si>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</si>
  <si>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</si>
  <si>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</si>
  <si>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</si>
  <si>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</si>
  <si>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</si>
  <si>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</si>
  <si>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</si>
  <si>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</si>
  <si>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</si>
  <si>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</si>
  <si>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</si>
  <si>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</si>
  <si>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</si>
  <si>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</si>
  <si>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</si>
  <si>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</si>
  <si>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</si>
  <si>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</si>
  <si>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</si>
  <si>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</si>
  <si>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</si>
  <si>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</si>
  <si>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</si>
  <si>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</si>
  <si>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</si>
  <si>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</si>
  <si>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</si>
  <si>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</si>
  <si>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</si>
  <si>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</si>
  <si>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</si>
  <si>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</si>
  <si>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</si>
  <si>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</si>
  <si>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</si>
  <si>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</si>
  <si>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</si>
  <si>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</si>
  <si>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</si>
  <si>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</si>
  <si>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</si>
  <si>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</si>
  <si>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</si>
  <si>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</si>
  <si>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</si>
  <si>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</si>
  <si>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</si>
  <si>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</si>
  <si>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</si>
  <si>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</si>
  <si>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</si>
  <si>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</si>
  <si>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</si>
  <si>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</si>
  <si>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</si>
  <si>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</si>
  <si>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</si>
  <si>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</si>
  <si>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</si>
  <si>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</si>
  <si>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</si>
  <si>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</si>
  <si>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</si>
  <si>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</si>
  <si>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</si>
  <si>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</si>
  <si>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</si>
  <si>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</si>
  <si>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</si>
  <si>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</si>
  <si>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</si>
  <si>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</si>
  <si>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</si>
  <si>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</si>
  <si>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</si>
  <si>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</si>
  <si>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</si>
  <si>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</si>
  <si>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</si>
  <si>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</si>
  <si>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</si>
  <si>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</si>
  <si>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</si>
  <si>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</si>
  <si>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</si>
  <si>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</si>
  <si>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</si>
  <si>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</si>
  <si>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</si>
  <si>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</si>
  <si>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</si>
  <si>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</si>
  <si>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</si>
  <si>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</si>
  <si>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</si>
  <si>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</si>
  <si>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</si>
  <si>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</si>
  <si>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</si>
  <si>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</si>
  <si>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</si>
  <si>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</si>
  <si>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</si>
  <si>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</si>
  <si>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</si>
  <si>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</si>
  <si>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</si>
  <si>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</si>
  <si>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</si>
  <si>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</si>
  <si>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</si>
  <si>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</si>
  <si>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</si>
  <si>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</si>
  <si>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</si>
  <si>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</si>
  <si>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</si>
  <si>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</si>
  <si>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</si>
  <si>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</si>
  <si>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</si>
  <si>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</si>
  <si>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</si>
  <si>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</si>
  <si>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</si>
  <si>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</si>
  <si>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</si>
  <si>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</si>
  <si>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</si>
  <si>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</si>
  <si>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</si>
  <si>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</si>
  <si>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</si>
  <si>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</si>
  <si>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</si>
  <si>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</si>
  <si>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</si>
  <si>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</si>
  <si>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</si>
  <si>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</si>
  <si>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</si>
  <si>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</si>
  <si>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</si>
  <si>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</si>
  <si>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</si>
  <si>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</si>
  <si>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</si>
  <si>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</si>
  <si>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</si>
  <si>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</si>
  <si>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</si>
  <si>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</si>
  <si>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</si>
  <si>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</si>
  <si>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</si>
  <si>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</si>
  <si>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</si>
  <si>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</si>
  <si>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</si>
  <si>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</si>
  <si>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</si>
  <si>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</si>
  <si>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</si>
  <si>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</si>
  <si>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</si>
  <si>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</si>
  <si>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</si>
  <si>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</si>
  <si>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</si>
  <si>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</si>
  <si>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</si>
  <si>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</si>
  <si>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</si>
  <si>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</si>
  <si>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</si>
  <si>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</si>
  <si>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</si>
  <si>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</si>
  <si>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</si>
  <si>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</si>
  <si>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</si>
  <si>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</si>
  <si>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</si>
  <si>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</si>
  <si>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</si>
  <si>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</si>
  <si>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</si>
  <si>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</si>
  <si>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</si>
  <si>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</si>
  <si>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</si>
  <si>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</si>
  <si>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</si>
  <si>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</si>
  <si>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</si>
  <si>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</si>
  <si>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</si>
  <si>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</si>
  <si>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</si>
  <si>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</si>
  <si>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</si>
  <si>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</si>
  <si>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</si>
  <si>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</si>
  <si>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</si>
  <si>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</si>
  <si>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</si>
  <si>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</si>
  <si>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</si>
  <si>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</si>
  <si>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</si>
  <si>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</si>
  <si>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</si>
  <si>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</si>
  <si>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</si>
  <si>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</si>
  <si>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</si>
  <si>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</si>
  <si>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</si>
  <si>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</si>
  <si>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</si>
  <si>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</si>
  <si>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</si>
  <si>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</si>
  <si>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</si>
  <si>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</si>
  <si>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</si>
  <si>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</si>
  <si>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</si>
  <si>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</si>
  <si>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</si>
  <si>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</si>
  <si>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</si>
  <si>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</si>
  <si>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</si>
  <si>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</si>
  <si>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</si>
  <si>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</si>
  <si>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</si>
  <si>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</si>
  <si>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</si>
  <si>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</si>
  <si>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</si>
  <si>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</si>
  <si>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</si>
  <si>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</si>
  <si>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</si>
  <si>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</si>
  <si>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</si>
  <si>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</si>
  <si>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</si>
  <si>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</si>
  <si>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</si>
  <si>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</si>
  <si>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</si>
  <si>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</si>
  <si>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</si>
  <si>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</si>
  <si>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</si>
  <si>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</si>
  <si>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</si>
  <si>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</si>
  <si>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</si>
  <si>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</si>
  <si>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</si>
  <si>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</si>
  <si>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</si>
  <si>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</si>
  <si>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</si>
  <si>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</si>
  <si>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</si>
  <si>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</si>
  <si>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</si>
  <si>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</si>
  <si>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</si>
  <si>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</si>
  <si>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</si>
  <si>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</si>
  <si>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</si>
  <si>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</si>
  <si>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</si>
  <si>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</si>
  <si>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</si>
  <si>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</si>
  <si>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</si>
  <si>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</si>
  <si>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</si>
  <si>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</si>
  <si>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</si>
  <si>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</si>
  <si>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</si>
  <si>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</si>
  <si>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</si>
  <si>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</si>
  <si>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</si>
  <si>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</si>
  <si>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</si>
  <si>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</si>
  <si>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</si>
  <si>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</si>
  <si>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</si>
  <si>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</si>
  <si>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</si>
  <si>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</si>
  <si>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</si>
  <si>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</si>
  <si>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</si>
  <si>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</si>
  <si>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</si>
  <si>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</si>
  <si>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</si>
  <si>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</si>
  <si>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</si>
  <si>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</si>
  <si>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</si>
  <si>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</si>
  <si>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</si>
  <si>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</si>
  <si>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</si>
  <si>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</si>
  <si>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</si>
  <si>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</si>
  <si>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</si>
  <si>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</si>
  <si>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</si>
  <si>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</si>
  <si>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</si>
  <si>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</si>
  <si>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</si>
  <si>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</si>
  <si>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</si>
  <si>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</si>
  <si>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</si>
  <si>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</si>
  <si>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</si>
  <si>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</si>
  <si>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</si>
  <si>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</si>
  <si>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</si>
  <si>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</si>
  <si>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</si>
  <si>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</si>
  <si>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</si>
  <si>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</si>
  <si>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</si>
  <si>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</si>
  <si>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</si>
  <si>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</si>
  <si>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</si>
  <si>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</si>
  <si>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</si>
  <si>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</si>
  <si>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</si>
  <si>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</si>
  <si>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</si>
  <si>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</si>
  <si>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</si>
  <si>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</si>
  <si>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</si>
  <si>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</si>
  <si>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</si>
  <si>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</si>
  <si>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</si>
  <si>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</si>
  <si>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</si>
  <si>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</si>
  <si>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</si>
  <si>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</si>
  <si>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</si>
  <si>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</si>
  <si>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</si>
  <si>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</si>
  <si>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</si>
  <si>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</si>
  <si>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</si>
  <si>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</si>
  <si>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</si>
  <si>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</si>
  <si>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</si>
  <si>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</si>
  <si>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</si>
  <si>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</si>
  <si>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</si>
  <si>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</si>
  <si>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</si>
  <si>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</si>
  <si>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</si>
  <si>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</si>
  <si>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</si>
  <si>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</si>
  <si>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</si>
  <si>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</si>
  <si>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</si>
  <si>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</si>
  <si>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</si>
  <si>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</si>
  <si>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</si>
  <si>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</si>
  <si>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</si>
  <si>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</si>
  <si>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</si>
  <si>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</si>
  <si>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</si>
  <si>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</si>
  <si>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</si>
  <si>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</si>
  <si>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</si>
  <si>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</si>
  <si>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</si>
  <si>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</si>
  <si>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</si>
  <si>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</si>
  <si>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</si>
  <si>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</si>
  <si>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</si>
  <si>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</si>
  <si>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</si>
  <si>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</si>
  <si>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</si>
  <si>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</si>
  <si>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</si>
  <si>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</si>
  <si>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</si>
  <si>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</si>
  <si>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</si>
  <si>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</si>
  <si>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</si>
  <si>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</si>
  <si>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</si>
  <si>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</si>
  <si>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</si>
  <si>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</si>
  <si>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</si>
  <si>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</si>
  <si>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</si>
  <si>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</si>
  <si>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</si>
  <si>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</si>
  <si>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</si>
  <si>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</si>
  <si>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</si>
  <si>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</si>
  <si>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</si>
  <si>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</si>
  <si>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</si>
  <si>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</si>
  <si>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</si>
  <si>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</si>
  <si>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</si>
  <si>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</si>
  <si>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</si>
  <si>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</si>
  <si>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</si>
  <si>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</si>
  <si>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</si>
  <si>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</si>
  <si>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</si>
  <si>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</si>
  <si>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</si>
  <si>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</si>
  <si>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</si>
  <si>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</si>
  <si>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</si>
  <si>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</si>
  <si>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</si>
  <si>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</si>
  <si>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</si>
  <si>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</si>
  <si>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</si>
  <si>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</si>
  <si>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</si>
  <si>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</si>
  <si>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</si>
  <si>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</si>
  <si>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</si>
  <si>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</si>
  <si>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</si>
  <si>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</si>
  <si>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</si>
  <si>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</si>
  <si>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</si>
  <si>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</si>
  <si>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</si>
  <si>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</si>
  <si>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</si>
  <si>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</si>
  <si>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</si>
  <si>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</si>
  <si>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</si>
  <si>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</si>
  <si>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</si>
  <si>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</si>
  <si>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</si>
  <si>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</si>
  <si>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</si>
  <si>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</si>
  <si>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</si>
  <si>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</si>
  <si>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</si>
  <si>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</si>
  <si>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</si>
  <si>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</si>
  <si>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</si>
  <si>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</si>
  <si>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</si>
  <si>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</si>
  <si>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</si>
  <si>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</si>
  <si>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</si>
  <si>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</si>
  <si>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</si>
  <si>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</si>
  <si>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</si>
  <si>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</si>
  <si>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</si>
  <si>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</si>
  <si>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</si>
  <si>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</si>
  <si>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</si>
  <si>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</si>
  <si>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</si>
  <si>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</si>
  <si>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</si>
  <si>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</si>
  <si>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</si>
  <si>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</si>
  <si>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</si>
  <si>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</si>
  <si>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</si>
  <si>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</si>
  <si>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</si>
  <si>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</si>
  <si>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</si>
  <si>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</si>
  <si>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</si>
  <si>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</si>
  <si>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</si>
  <si>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</si>
  <si>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</si>
  <si>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</si>
  <si>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</si>
  <si>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</si>
  <si>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</si>
  <si>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</si>
  <si>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</si>
  <si>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</si>
  <si>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</si>
  <si>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</si>
  <si>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</si>
  <si>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</si>
  <si>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</si>
  <si>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</si>
  <si>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</si>
  <si>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</si>
  <si>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</si>
  <si>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</si>
  <si>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</si>
  <si>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</si>
  <si>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</si>
  <si>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</si>
  <si>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</si>
  <si>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</si>
  <si>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</si>
  <si>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</si>
  <si>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</si>
  <si>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</si>
  <si>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</si>
  <si>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</si>
  <si>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</si>
  <si>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</si>
  <si>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</si>
  <si>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</si>
  <si>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</si>
  <si>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</si>
  <si>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</si>
  <si>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</si>
  <si>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</si>
  <si>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</si>
  <si>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</si>
  <si>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</si>
  <si>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</si>
  <si>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</si>
  <si>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</si>
  <si>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</si>
  <si>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</si>
  <si>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</si>
  <si>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</si>
  <si>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</si>
  <si>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</si>
  <si>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</si>
  <si>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</si>
  <si>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</si>
  <si>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</si>
  <si>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</si>
  <si>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</si>
  <si>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</si>
  <si>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</si>
  <si>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</si>
  <si>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</si>
  <si>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</si>
  <si>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</si>
  <si>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</si>
  <si>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</si>
  <si>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</si>
  <si>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</si>
  <si>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</si>
  <si>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</si>
  <si>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</si>
  <si>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</si>
  <si>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</si>
  <si>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</si>
  <si>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</si>
  <si>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</si>
  <si>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</si>
  <si>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</si>
  <si>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</si>
  <si>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</si>
  <si>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</si>
  <si>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</si>
  <si>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</si>
  <si>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</si>
  <si>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</si>
  <si>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</si>
  <si>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</si>
  <si>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</si>
  <si>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</si>
  <si>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</si>
  <si>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</si>
  <si>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</si>
  <si>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</si>
  <si>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</si>
  <si>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</si>
  <si>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</si>
  <si>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</si>
  <si>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</si>
  <si>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</si>
  <si>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</si>
  <si>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</si>
  <si>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</si>
  <si>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</si>
  <si>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</si>
  <si>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</si>
  <si>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</si>
  <si>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</si>
  <si>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</si>
  <si>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</si>
  <si>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</si>
  <si>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</si>
  <si>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</si>
  <si>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</si>
  <si>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</si>
  <si>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</si>
  <si>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</si>
  <si>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</si>
  <si>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</si>
  <si>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</si>
  <si>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</si>
  <si>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</si>
  <si>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</si>
  <si>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</si>
  <si>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</si>
  <si>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</si>
  <si>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</si>
  <si>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</si>
  <si>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</si>
  <si>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</si>
  <si>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</si>
  <si>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</si>
  <si>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</si>
  <si>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</si>
  <si>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</si>
  <si>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</si>
  <si>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</si>
  <si>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</si>
  <si>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</si>
  <si>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</si>
  <si>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</si>
  <si>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</si>
  <si>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</si>
  <si>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</si>
  <si>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</si>
  <si>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</si>
  <si>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</si>
  <si>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</si>
  <si>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</si>
  <si>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</si>
  <si>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</si>
  <si>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</si>
  <si>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</si>
  <si>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</si>
  <si>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</si>
  <si>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</si>
  <si>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</si>
  <si>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</si>
  <si>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</si>
  <si>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</si>
  <si>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</si>
  <si>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</si>
  <si>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</si>
  <si>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</si>
  <si>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</si>
  <si>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</si>
  <si>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</si>
  <si>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</si>
  <si>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</si>
  <si>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</si>
  <si>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</si>
  <si>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</si>
  <si>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</si>
  <si>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</si>
  <si>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</si>
  <si>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</si>
  <si>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</si>
  <si>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</si>
  <si>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</si>
  <si>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</si>
  <si>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</si>
  <si>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</si>
  <si>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</si>
  <si>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</si>
  <si>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</si>
  <si>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</si>
  <si>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</si>
  <si>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</si>
  <si>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</si>
  <si>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</si>
  <si>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</si>
  <si>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</si>
  <si>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</si>
  <si>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</si>
  <si>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</si>
  <si>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</si>
  <si>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</si>
  <si>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</si>
  <si>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</si>
  <si>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</si>
  <si>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</si>
  <si>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</si>
  <si>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</si>
  <si>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</si>
  <si>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</si>
  <si>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</si>
  <si>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</si>
  <si>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</si>
  <si>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</si>
  <si>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</si>
  <si>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</si>
  <si>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</si>
  <si>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</si>
  <si>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</si>
  <si>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</si>
  <si>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</si>
  <si>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</si>
  <si>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</si>
  <si>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</si>
  <si>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</si>
  <si>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</si>
  <si>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</si>
  <si>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</si>
  <si>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</si>
  <si>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</si>
  <si>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</si>
  <si>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</si>
  <si>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</si>
  <si>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</si>
  <si>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</si>
  <si>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</si>
  <si>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</si>
  <si>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</si>
  <si>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</si>
  <si>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</si>
  <si>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</si>
  <si>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</si>
  <si>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</si>
  <si>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</si>
  <si>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</si>
  <si>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</si>
  <si>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</si>
  <si>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</si>
  <si>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</si>
  <si>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</si>
  <si>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</si>
  <si>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</si>
  <si>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</si>
  <si>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</si>
  <si>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</si>
  <si>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</si>
  <si>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</si>
  <si>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</si>
  <si>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</si>
  <si>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</si>
  <si>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</si>
  <si>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</si>
  <si>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</si>
  <si>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</si>
  <si>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</si>
  <si>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</si>
  <si>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</si>
  <si>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</si>
  <si>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</si>
  <si>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</si>
  <si>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</si>
  <si>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</si>
  <si>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</si>
  <si>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</si>
  <si>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</si>
  <si>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</si>
  <si>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</si>
  <si>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</si>
  <si>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</si>
  <si>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</si>
  <si>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</si>
  <si>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</si>
  <si>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</si>
  <si>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</si>
  <si>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</si>
  <si>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</si>
  <si>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</si>
  <si>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</si>
  <si>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</si>
  <si>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</si>
  <si>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</si>
  <si>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</si>
  <si>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</si>
  <si>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</si>
  <si>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</si>
  <si>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</si>
  <si>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</si>
  <si>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</si>
  <si>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</si>
  <si>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</si>
  <si>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</si>
  <si>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</si>
  <si>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</si>
  <si>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</si>
  <si>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</si>
  <si>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</si>
  <si>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</si>
  <si>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</si>
  <si>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</si>
  <si>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</si>
  <si>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</si>
  <si>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</si>
  <si>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</si>
  <si>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</si>
  <si>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</si>
  <si>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</si>
  <si>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</si>
  <si>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</si>
  <si>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</si>
  <si>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</si>
  <si>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</si>
  <si>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</si>
  <si>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</si>
  <si>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</si>
  <si>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</si>
  <si>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</si>
  <si>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</si>
  <si>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</si>
  <si>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</si>
  <si>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</si>
  <si>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</si>
  <si>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</si>
  <si>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</si>
  <si>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</si>
  <si>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</si>
  <si>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</si>
  <si>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</si>
  <si>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</si>
  <si>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</si>
  <si>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</si>
  <si>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</si>
  <si>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</si>
  <si>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</si>
  <si>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</si>
  <si>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</si>
  <si>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</si>
  <si>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</si>
  <si>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</si>
  <si>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</si>
  <si>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</si>
  <si>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</si>
  <si>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</si>
  <si>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</si>
  <si>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</si>
  <si>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</si>
  <si>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</si>
  <si>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</si>
  <si>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</si>
  <si>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</si>
  <si>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</si>
  <si>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</si>
  <si>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</si>
  <si>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</si>
  <si>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</si>
  <si>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</si>
  <si>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</si>
  <si>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</si>
  <si>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</si>
  <si>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</si>
  <si>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</si>
  <si>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</si>
  <si>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</si>
  <si>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</si>
  <si>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</si>
  <si>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</si>
  <si>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</si>
  <si>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</si>
  <si>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</si>
  <si>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</si>
  <si>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</si>
  <si>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</si>
  <si>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</si>
  <si>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</si>
  <si>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</si>
  <si>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</si>
  <si>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</si>
  <si>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</si>
  <si>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</si>
  <si>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</si>
  <si>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</si>
  <si>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</si>
  <si>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</si>
  <si>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</si>
  <si>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</si>
  <si>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</si>
  <si>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</si>
  <si>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</si>
  <si>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</si>
  <si>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</si>
  <si>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</si>
  <si>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</si>
  <si>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</si>
  <si>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</si>
  <si>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</si>
  <si>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</si>
  <si>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</si>
  <si>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</si>
  <si>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</si>
  <si>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</si>
  <si>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</si>
  <si>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</si>
  <si>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</si>
  <si>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</si>
  <si>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</si>
  <si>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</si>
  <si>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</si>
  <si>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</si>
  <si>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</si>
  <si>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</si>
  <si>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</si>
  <si>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</si>
  <si>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</si>
  <si>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</si>
  <si>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</si>
  <si>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</si>
  <si>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</si>
  <si>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</si>
  <si>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</si>
  <si>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</si>
  <si>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</si>
  <si>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</si>
  <si>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</si>
  <si>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</si>
  <si>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</si>
  <si>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</si>
  <si>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</si>
  <si>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</si>
  <si>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</si>
  <si>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</si>
  <si>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</si>
  <si>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</si>
  <si>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</si>
  <si>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</si>
  <si>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</si>
  <si>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</si>
  <si>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</si>
  <si>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</si>
  <si>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</si>
  <si>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</si>
  <si>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</si>
  <si>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</si>
  <si>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</si>
  <si>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</si>
  <si>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</si>
  <si>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</si>
  <si>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</si>
  <si>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</si>
  <si>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</si>
  <si>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</si>
  <si>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</si>
  <si>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</si>
  <si>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</si>
  <si>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</si>
  <si>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</si>
  <si>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</si>
  <si>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</si>
  <si>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</si>
  <si>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</si>
  <si>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</si>
  <si>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</si>
  <si>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</si>
  <si>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</si>
  <si>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</si>
  <si>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</si>
  <si>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</si>
  <si>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</si>
  <si>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</si>
  <si>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</si>
  <si>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</si>
  <si>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</si>
  <si>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</si>
  <si>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</si>
  <si>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</si>
  <si>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</si>
  <si>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</si>
  <si>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</si>
  <si>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</si>
  <si>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</si>
  <si>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</si>
  <si>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</si>
  <si>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</si>
  <si>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</si>
  <si>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</si>
  <si>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</si>
  <si>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</si>
  <si>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</si>
  <si>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</si>
  <si>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</si>
  <si>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</si>
  <si>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</si>
  <si>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</si>
  <si>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</si>
  <si>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</si>
  <si>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</si>
  <si>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</si>
  <si>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</si>
  <si>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</si>
  <si>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</si>
  <si>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</si>
  <si>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</si>
  <si>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</si>
  <si>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</si>
  <si>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</si>
  <si>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</si>
  <si>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</si>
  <si>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</si>
  <si>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</si>
  <si>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</si>
  <si>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</si>
  <si>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</si>
  <si>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</si>
  <si>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</si>
  <si>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</si>
  <si>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</si>
  <si>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</si>
  <si>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</si>
  <si>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</si>
  <si>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</si>
  <si>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</si>
  <si>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</si>
  <si>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</si>
  <si>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</si>
  <si>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</si>
  <si>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</si>
  <si>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</si>
  <si>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</si>
  <si>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</si>
  <si>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</si>
  <si>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</si>
  <si>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</si>
  <si>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</si>
  <si>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</si>
  <si>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</si>
  <si>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</si>
  <si>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</si>
  <si>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</si>
  <si>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</si>
  <si>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</si>
  <si>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</si>
  <si>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</si>
  <si>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</si>
  <si>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</si>
  <si>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</si>
  <si>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</si>
  <si>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</si>
  <si>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</si>
  <si>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</si>
  <si>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</si>
  <si>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</si>
  <si>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</si>
  <si>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</si>
  <si>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</si>
  <si>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</si>
  <si>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</si>
  <si>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</si>
  <si>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</si>
  <si>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</si>
  <si>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</si>
  <si>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</si>
  <si>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</si>
  <si>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</si>
  <si>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</si>
  <si>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</si>
  <si>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</si>
  <si>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</si>
  <si>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</si>
  <si>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</si>
  <si>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</si>
  <si>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</si>
  <si>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</si>
  <si>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</si>
  <si>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</si>
  <si>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</si>
  <si>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</si>
  <si>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</si>
  <si>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</si>
  <si>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</si>
  <si>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</si>
  <si>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</si>
  <si>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</si>
  <si>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</si>
  <si>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</si>
  <si>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</si>
  <si>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</si>
  <si>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</si>
  <si>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</si>
  <si>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</si>
  <si>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</si>
  <si>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</si>
  <si>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</si>
  <si>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</si>
  <si>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</si>
  <si>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</si>
  <si>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</si>
  <si>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</si>
  <si>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</si>
  <si>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</si>
  <si>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</si>
  <si>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</si>
  <si>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</si>
  <si>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</si>
  <si>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</si>
  <si>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</si>
  <si>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</si>
  <si>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</si>
  <si>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</si>
  <si>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</si>
  <si>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</si>
  <si>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</si>
  <si>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</si>
  <si>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</si>
  <si>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</si>
  <si>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</si>
  <si>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</si>
  <si>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</si>
  <si>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</si>
  <si>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</si>
  <si>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</si>
  <si>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</si>
  <si>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</si>
  <si>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</si>
  <si>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</si>
  <si>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</si>
  <si>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</si>
  <si>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</si>
  <si>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</si>
  <si>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</si>
  <si>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</si>
  <si>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</si>
  <si>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</si>
  <si>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</si>
  <si>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</si>
  <si>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</si>
  <si>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</si>
  <si>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</si>
  <si>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</si>
  <si>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</si>
  <si>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</si>
  <si>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</si>
  <si>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</si>
  <si>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</si>
  <si>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</si>
  <si>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</si>
  <si>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</si>
  <si>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</si>
  <si>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</si>
  <si>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</si>
  <si>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</si>
  <si>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</si>
  <si>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</si>
  <si>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</si>
  <si>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</si>
  <si>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</si>
  <si>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</si>
  <si>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</si>
  <si>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</si>
  <si>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</si>
  <si>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</si>
  <si>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</si>
  <si>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</si>
  <si>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</si>
  <si>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</si>
  <si>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</si>
  <si>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</si>
  <si>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</si>
  <si>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</si>
  <si>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</si>
  <si>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</si>
  <si>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</si>
  <si>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</si>
  <si>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</si>
  <si>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</si>
  <si>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</si>
  <si>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</si>
  <si>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</si>
  <si>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</si>
  <si>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</si>
  <si>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</si>
  <si>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</si>
  <si>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</si>
  <si>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</si>
  <si>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</si>
  <si>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</si>
  <si>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</si>
  <si>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</si>
  <si>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</si>
  <si>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</si>
  <si>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</si>
  <si>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</si>
  <si>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</si>
  <si>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</si>
  <si>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</si>
  <si>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</si>
  <si>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</si>
  <si>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</si>
  <si>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</si>
  <si>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</si>
  <si>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</si>
  <si>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</si>
  <si>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</si>
  <si>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</si>
  <si>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</si>
  <si>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</si>
  <si>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</si>
  <si>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</si>
  <si>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</si>
  <si>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</si>
  <si>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</si>
  <si>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</si>
  <si>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</si>
  <si>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</si>
  <si>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</si>
  <si>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</si>
  <si>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</si>
  <si>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</si>
  <si>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</si>
  <si>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</si>
  <si>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</si>
  <si>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</si>
  <si>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</si>
  <si>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</si>
  <si>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</si>
  <si>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</si>
  <si>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</si>
  <si>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</si>
  <si>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</si>
  <si>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</si>
  <si>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</si>
  <si>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</si>
  <si>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</si>
  <si>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</si>
  <si>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</si>
  <si>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</si>
  <si>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</si>
  <si>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</si>
  <si>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</si>
  <si>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</si>
  <si>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</si>
  <si>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</si>
  <si>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</si>
  <si>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</si>
  <si>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</si>
  <si>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</si>
  <si>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</si>
  <si>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</si>
  <si>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</si>
  <si>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</si>
  <si>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</si>
  <si>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</si>
  <si>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</si>
  <si>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</si>
  <si>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</si>
  <si>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</si>
  <si>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</si>
  <si>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</si>
  <si>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</si>
  <si>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</si>
  <si>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</si>
  <si>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</si>
  <si>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</si>
  <si>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</si>
  <si>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</si>
  <si>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</si>
  <si>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</si>
  <si>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</si>
  <si>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</si>
  <si>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</si>
  <si>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</si>
  <si>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</si>
  <si>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</si>
  <si>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</si>
  <si>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PCM-20251202-00000630</t>
  </si>
  <si>
    <t xml:space="preserve">team saved hub sites as sceco blackout in area </t>
  </si>
  <si>
    <t xml:space="preserve"> PCM-20250215-00000830 </t>
  </si>
  <si>
    <t>LTE site still down and  site located in aramco area access issue need special permission</t>
  </si>
  <si>
    <t>NO PCM</t>
  </si>
  <si>
    <t>EM team on the way need 10 Min</t>
  </si>
  <si>
    <t>jed0125</t>
  </si>
  <si>
    <t xml:space="preserve">EM 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</si>
  <si>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</si>
  <si>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</si>
  <si>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</si>
  <si>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</si>
  <si>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</si>
  <si>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</si>
  <si>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</si>
  <si>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</si>
  <si>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</si>
  <si>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</si>
  <si>
    <t>PCM-20251202-00000689</t>
  </si>
  <si>
    <t>Site down due to power disconnected as the Sceco teams are replacing the transformer , No parking to connect PG since the site is located near to Haram at narrow street.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</si>
</sst>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1" totalsRowShown="0" headerRowDxfId="155" dataDxfId="154" headerRowBorderDxfId="152" tableBorderDxfId="153" totalsRowBorderDxfId="151">
  <autoFilter ref="A1:CJ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8" totalsRowShown="0" headerRowDxfId="46" dataDxfId="45" headerRowBorderDxfId="43" tableBorderDxfId="44" totalsRowBorderDxfId="42">
  <autoFilter ref="A1:L2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1" totalsRowShown="0" headerRowDxfId="13" tableBorderDxfId="12">
  <autoFilter ref="A1:L46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330.56437037036812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45993.512796296294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45993.512796296294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45993.512796296294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45993.512796296294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45993.512796296294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45993.512796296294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45993.512796296294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45993.512796296294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45993.512796296294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45993.512796296294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45993.512796296294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45993.512796296294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45993.512796296294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45993.512796296294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45993.512796296294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45993.512796296294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45993.512796296294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45993.512796296294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45993.512796296294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45993.512796296294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45993.512796296294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45993.512796296294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45993.512796296294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45993.512796296294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45993.512796296294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45993.512796296294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45993.512796296294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45993.512796296294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45993.512796296294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45993.512796296294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45993.512796296294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45993.512796296294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45993.512796296294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45993.512796296294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45993.512796296294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45993.512796296294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45993.512796296294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45993.512796296294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45993.512796296294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45993.512796296294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45993.512796296294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45993.512796296294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45993.512796296294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45993.512796296294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45993.512796296294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45993.512796296294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45993.512796296294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45993.512796296294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45993.512796296294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45993.512796296294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45993.512796296294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45993.512796296294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45993.512796296294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45993.512796296294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45993.512796296294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45993.512796296294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45993.512796296294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45993.512796296294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45993.512796296294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45993.512796296294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45993.512796296294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45993.512796296294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45993.512796296294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45993.512796296294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45993.512796296294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45993.512796296294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45993.512796296294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45993.512796296294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45993.512796296294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45993.512796296294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45993.512796296294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45993.512796296294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45993.512796296294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45993.512796296294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45993.512796296294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45993.512796296294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45993.512796296294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45993.512796296294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45993.512796296294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45993.512796296294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45993.512796296294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45993.512796296294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45993.512796296294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45993.512796296294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45993.512796296294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45993.512796296294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45993.512796296294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45993.512796296294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45993.512796296294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45993.512796296294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45993.512796296294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45993.512796296294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45993.512796296294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45993.512796296294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45993.512796296294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45993.512796296294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45993.512796296294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45993.512796296294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45993.512796296294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45993.512796296294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45993.512796296294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45993.512796296294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45993.512796296294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45993.512796296294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45993.512796296294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45993.512796296294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45993.512796296294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45993.512796296294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45993.512796296294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45993.512796296294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45993.512796296294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45993.512796296294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45993.512796296294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45993.512796296294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45993.512796296294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45993.512796296294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45993.512796296294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45993.512796296294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45993.512796296294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45993.512796296294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45993.512796296294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45993.512796296294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45993.512796296294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45993.512796296294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45993.512796296294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45993.512796296294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45993.512796296294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45993.512796296294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45993.512796296294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45993.512796296294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45993.512796296294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45993.512796296294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45993.512796296294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45993.512796296294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45993.512796296294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45993.512796296294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45993.512796296294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45993.512796296294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45993.512796296294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45993.512796296294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45993.512796296294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45993.512796296294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45993.512796296294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45993.512796296294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45993.512796296294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45993.512796296294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45993.512796296294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45993.512796296294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45993.512796296294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45993.512796296294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45993.512796296294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45993.512796296294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45993.512796296294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45993.512796296294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45993.512796296294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45993.512796296294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45993.512796296294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45993.512796296294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45993.512796296294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45993.512796296294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45993.512796296294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45993.512796296294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45993.512796296294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45993.512796296294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45993.512796296294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45993.512796296294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45993.512796296294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45993.512796296294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45993.512796296294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45993.512796296294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45993.512796296294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45993.512796296294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45993.512796296294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45993.512796296294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45993.512796296294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45993.512796296294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45993.512796296294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45993.512796296294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45993.512796296294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45993.512796296294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45993.512796296294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45993.512796296294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45993.512796296294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45993.512796296294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45993.512796296294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45993.512796296294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45993.512796296294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45993.512796296294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45993.512796296294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45993.512796296294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45993.512796296294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45993.512796296294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45993.512796296294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45993.512796296294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45993.512796296294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45993.512796296294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45993.512796296294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45993.512796296294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45993.512796296294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45993.512796296294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45993.512796296294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45993.512796296294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45993.512796296294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45993.512796296294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45993.512796296294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45993.512796296294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45993.512796296294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45993.512796296294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45993.512796296294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45993.512796296294</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C9AD23F0-FD80-49F9-B7CE-6562A7D88D8B}"/>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1"/>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168.51295833333279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9.1253773148127948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3</v>
      </c>
      <c r="D5" s="18" t="s">
        <v>19363</v>
      </c>
      <c r="E5" s="99" t="s">
        <v>39106</v>
      </c>
      <c r="F5" s="100">
        <v>45993.439756944441</v>
      </c>
      <c r="G5" s="101">
        <f ca="1">IFERROR(NOW()-F5,"-")</f>
        <v>7.3039351853367407E-2</v>
      </c>
      <c r="H5" s="100">
        <v>45993.432118055556</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45993.512796296294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45993.512796296294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45993.512796296294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45993.512796296294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45993.512796296294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45993.512796296294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45993.512796296294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45993.512796296294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45993.512796296294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45993.512796296294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45993.512796296294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45993.512796296294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45993.512796296294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45993.512796296294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45993.512796296294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45993.512796296294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45993.512796296294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45993.512796296294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45993.512796296294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45993.512796296294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45993.512796296294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45993.512796296294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45993.512796296294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45993.512796296294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45993.512796296294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45993.512796296294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45993.512796296294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45993.512796296294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45993.512796296294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45993.512796296294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45993.512796296294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45993.512796296294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45993.512796296294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45993.512796296294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45993.512796296294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45993.512796296294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45993.512796296294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45993.512796296294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45993.512796296294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45993.512796296294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45993.512796296294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45993.512796296294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45993.512796296294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45993.512796296294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45993.512796296294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45993.512796296294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sheetData>
  <dataValidations count="2">
    <dataValidation allowBlank="1" showInputMessage="1" showErrorMessage="1" sqref="E1" xr:uid="{4D935161-CDD3-4592-B877-3FB59C99E142}"/>
    <dataValidation type="list" allowBlank="1" showInputMessage="1" showErrorMessage="1" sqref="E3:E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tabSelected="1" workbookViewId="0">
      <selection activeCell="A2" sqref="A2:X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45993.512796296294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45993.512796296294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45993.512796296294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45993.512796296294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45993.512796296294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45993.512796296294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45993.512796296294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45993.512796296294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45993.512796296294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45993.512796296294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45993.512796296294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45993.512796296294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45993.512796296294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45993.512796296294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45993.512796296294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45993.512796296294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45993.512796296294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45993.512796296294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45993.512796296294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45993.512796296294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45993.512796296294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45993.512796296294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45993.512796296294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45993.512796296294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45993.512796296294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45993.512796296294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45993.512796296294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45993.512796296294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45993.512796296294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45993.512796296294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45993.512796296294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45993.512796296294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45993.512796296294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45993.512796296294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45993.512796296294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45993.512796296294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45993.512796296294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45993.512796296294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45993.512796296294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45993.512796296294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45993.512796296294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45993.512796296294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45993.512796296294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45993.512796296294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45993.512796296294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45993.512796296294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45993.512796296294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45993.512796296294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45993.512796296294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45993.512796296294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45993.512796296294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45993.512796296294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45993.512796296294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45993.512796296294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45993.512796296294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45993.512796296294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45993.512796296294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45993.512796296294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45993.512796296294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45993.512796296294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45993.512796296294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45993.512796296294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45993.512796296294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45993.512796296294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45993.512796296294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45993.512796296294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45993.512796296294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45993.512796296294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45993.512796296294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45993.512796296294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45993.512796296294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45993.512796296294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45993.512796296294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45993.512796296294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45993.512796296294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45993.512796296294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45993.512796296294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45993.512796296294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45993.512796296294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45993.512796296294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45993.512796296294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45993.512796296294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45993.512796296294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45993.512796296294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45993.512796296294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45993.512796296294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45993.512796296294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45993.512796296294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45993.512796296294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45993.512796296294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45993.512796296294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45993.512796296294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45993.512796296294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45993.512796296294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45993.512796296294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45993.512796296294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45993.512796296294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45993.512796296294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45993.512796296294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45993.512796296294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45993.512796296294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45993.512796296294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45993.512796296294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45993.512796296294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45993.512796296294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45993.512796296294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45993.512796296294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45993.512796296294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45993.512796296294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45993.512796296294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45993.512796296294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45993.512796296294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45993.512796296294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45993.512796296294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45993.512796296294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45993.512796296294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45993.512796296294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45993.512796296294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45993.512796296294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45993.512796296294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45993.512796296294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45993.512796296294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45993.512796296294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45993.512796296294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45993.512796296294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45993.512796296294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45993.512796296294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45993.512796296294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45993.512796296294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45993.512796296294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45993.512796296294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45993.512796296294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45993.512796296294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45993.512796296294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45993.512796296294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45993.512796296294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45993.512796296294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45993.512796296294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45993.512796296294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45993.512796296294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45993.512796296294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45993.512796296294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45993.512796296294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45993.512796296294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45993.512796296294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45993.512796296294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45993.512796296294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45993.512796296294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45993.512796296294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45993.512796296294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45993.512796296294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45993.512796296294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45993.512796296294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45993.512796296294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45993.512796296294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45993.512796296294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45993.512796296294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45993.512796296294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45993.512796296294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45993.512796296294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45993.512796296294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45993.512796296294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45993.512796296294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45993.512796296294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45993.512796296294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45993.512796296294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45993.512796296294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45993.512796296294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45993.512796296294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45993.512796296294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45993.512796296294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45993.512796296294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45993.512796296294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45993.512796296294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45993.512796296294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45993.512796296294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45993.512796296294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45993.512796296294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45993.512796296294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45993.512796296294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45993.512796296294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45993.512796296294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45993.512796296294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45993.512796296294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45993.512796296294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45993.512796296294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45993.512796296294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45993.512796296294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45993.512796296294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45993.512796296294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45993.512796296294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45993.512796296294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45993.512796296294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45993.512796296294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45993.512796296294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45993.512796296294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45993.512796296294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45993.512796296294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45993.512796296294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45993.512796296294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45993.512796296294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45993.512796296294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45993.512796296294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45993.512796296294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45993.512796296294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45993.512796296294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45993.512796296294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45993.512796296294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45993.512796296294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45993.512796296294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45993.512796296294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45993.512796296294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45993.512796296294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45993.512796296294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45993.512796296294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45993.512796296294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45993.512796296294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45993.512796296294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45993.512796296294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45993.512796296294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45993.512796296294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45993.512796296294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45993.512796296294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45993.512796296294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45993.512796296294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45993.512796296294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45993.512796296294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45993.512796296294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45993.512796296294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45993.512796296294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45993.512796296294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45993.512796296294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45993.512796296294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45993.512796296294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45993.512796296294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45993.512796296294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45993.512796296294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45993.512796296294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45993.512796296294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45993.512796296294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45993.512796296294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45993.512796296294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45993.512796296294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45993.512796296294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45993.512796296294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45993.512796296294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45993.512796296294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45993.512796296294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45993.512796296294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45993.512796296294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45993.512796296294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45993.512796296294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45993.512796296294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45993.512796296294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45993.512796296294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45993.512796296294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45993.512796296294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45993.512796296294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45993.512796296294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45993.512796296294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45993.512796296294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45993.512796296294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45993.512796296294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45993.512796296294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45993.512796296294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45993.512796296294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45993.512796296294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45993.512796296294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45993.512796296294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45993.512796296294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45993.512796296294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45993.512796296294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45993.512796296294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45993.512796296294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45993.512796296294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45993.512796296294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45993.512796296294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45993.512796296294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45993.512796296294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45993.512796296294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45993.512796296294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45993.512796296294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45993.512796296294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45993.512796296294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45993.512796296294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45993.512796296294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45993.512796296294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45993.512796296294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45993.512796296294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45993.512796296294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45993.512796296294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45993.512796296294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45993.512796296294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45993.512796296294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45993.512796296294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45993.512796296294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45993.512796296294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45993.512796296294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45993.512796296294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45993.512796296294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45993.512796296294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45993.512796296294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45993.512796296294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45993.512796296294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45993.512796296294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45993.512796296294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45993.512796296294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45993.512796296294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45993.512796296294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45993.512796296294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45993.512796296294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45993.512796296294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45993.512796296294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45993.512796296294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45993.512796296294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45993.512796296294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45993.512796296294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45993.512796296294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45993.512796296294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45993.512796296294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45993.512796296294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45993.512796296294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45993.512796296294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45993.512796296294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45993.512796296294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45993.512796296294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45993.512796296294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45993.512796296294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45993.512796296294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45993.512796296294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45993.512796296294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45993.512796296294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45993.512796296294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45993.512796296294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45993.512796296294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45993.512796296294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45993.512796296294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45993.512796296294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45993.512796296294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45993.512796296294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45993.512796296294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45993.512796296294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45993.512796296294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45993.512796296294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45993.512796296294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45993.512796296294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45993.512796296294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45993.512796296294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45993.512796296294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45993.512796296294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45993.512796296294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45993.512796296294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45993.512796296294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45993.512796296294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45993.512796296294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45993.512796296294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45993.512796296294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45993.512796296294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45993.512796296294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45993.512796296294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45993.512796296294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45993.512796296294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45993.512796296294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45993.512796296294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45993.512796296294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45993.512796296294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45993.512796296294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45993.512796296294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45993.512796296294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45993.512796296294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45993.512796296294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45993.512796296294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45993.512796296294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45993.512796296294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45993.512796296294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45993.512796296294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45993.512796296294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45993.512796296294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45993.512796296294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45993.512796296294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45993.512796296294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45993.512796296294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45993.512796296294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45993.512796296294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45993.512796296294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45993.512796296294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45993.512796296294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45993.512796296294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45993.512796296294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45993.512796296294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45993.512796296294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45993.512796296294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45993.512796296294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45993.512796296294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45993.512796296294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45993.512796296294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45993.512796296294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45993.512796296294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45993.512796296294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45993.512796296294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45993.512796296294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45993.512796296294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45993.512796296294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45993.512796296294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45993.512796296294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45993.512796296294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45993.512796296294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45993.512796296294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45993.512796296294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45993.512796296294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45993.512796296294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45993.512796296294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45993.512796296294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45993.512796296294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45993.512796296294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45993.512796296294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45993.512796296294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45993.512796296294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45993.512796296294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45993.512796296294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45993.512796296294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45993.512796296294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45993.512796296294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45993.512796296294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45993.512796296294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45993.512796296294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45993.512796296294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45993.512796296294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45993.512796296294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45993.512796296294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45993.512796296294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45993.512796296294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45993.512796296294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45993.512796296294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45993.512796296294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45993.512796296294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45993.512796296294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45993.512796296294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45993.512796296294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45993.512796296294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45993.512796296294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45993.512796296294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45993.512796296294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45993.512796296294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45993.512796296294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45993.512796296294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45993.512796296294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45993.512796296294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45993.512796296294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45993.512796296294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45993.512796296294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45993.512796296294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45993.512796296294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45993.512796296294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45993.512796296294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45993.512796296294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45993.512796296294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45993.512796296294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45993.512796296294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45993.512796296294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45993.512796296294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45993.512796296294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45993.512796296294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45993.512796296294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45993.512796296294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45993.512796296294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45993.512796296294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45993.512796296294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45993.512796296294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45993.512796296294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45993.512796296294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45993.512796296294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45993.512796296294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45993.512796296294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45993.512796296294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45993.512796296294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45993.512796296294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45993.512796296294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45993.512796296294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45993.512796296294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45993.512796296294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45993.512796296294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45993.512796296294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45993.512796296294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45993.512796296294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45993.512796296294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45993.512796296294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45993.512796296294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45993.512796296294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45993.512796296294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45993.512796296294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45993.512796296294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45993.512796296294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45993.512796296294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45993.512796296294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45993.512796296294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45993.512796296294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45993.512796296294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45993.512796296294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45993.512796296294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45993.512796296294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45993.512796296294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45993.512796296294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45993.512796296294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45993.512796296294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45993.512796296294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45993.512796296294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45993.512796296294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45993.512796296294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45993.512796296294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45993.512796296294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45993.512796296294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45993.512796296294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45993.512796296294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45993.512796296294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45993.512796296294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45993.512796296294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45993.512796296294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45993.512796296294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45993.512796296294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45993.512796296294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45993.512796296294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45993.512796296294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45993.512796296294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45993.512796296294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45993.512796296294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45993.512796296294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45993.512796296294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45993.512796296294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45993.512796296294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45993.512796296294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45993.512796296294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45993.512796296294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45993.512796296294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45993.512796296294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45993.512796296294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45993.512796296294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45993.512796296294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45993.512796296294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45993.512796296294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45993.512796296294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45993.512796296294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45993.512796296294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45993.512796296294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45993.512796296294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45993.512796296294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45993.512796296294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45993.512796296294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45993.512796296294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45993.512796296294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45993.512796296294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45993.512796296294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45993.512796296294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45993.512796296294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45993.512796296294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45993.512796296294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45993.512796296294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45993.512796296294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45993.512796296294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45993.512796296294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45993.512796296294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45993.512796296294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45993.512796296294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45993.512796296294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45993.512796296294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45993.512796296294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45993.512796296294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45993.512796296294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45993.512796296294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45993.512796296294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45993.512796296294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45993.512796296294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45993.512796296294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45993.512796296294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45993.512796296294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45993.512796296294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45993.512796296294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45993.512796296294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45993.512796296294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45993.512796296294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45993.512796296294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45993.512796296294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45993.512796296294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45993.512796296294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45993.512796296294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45993.512796296294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45993.512796296294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45993.512796296294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45993.512796296294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45993.512796296294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45993.512796296294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45993.512796296294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45993.512796296294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45993.512796296294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45993.512796296294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45993.512796296294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45993.512796296294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45993.512796296294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45993.512796296294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45993.512796296294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45993.512796296294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45993.512796296294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45993.512796296294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45993.512796296294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45993.512796296294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45993.512796296294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45993.512796296294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45993.512796296294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45993.512796296294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45993.512796296294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45993.512796296294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45993.512796296294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45993.512796296294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45993.512796296294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45993.512796296294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45993.512796296294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45993.512796296294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45993.512796296294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45993.512796296294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45993.512796296294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45993.512796296294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45993.512796296294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45993.512796296294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45993.512796296294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45993.512796296294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45993.512796296294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45993.512796296294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45993.512796296294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45993.512796296294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45993.512796296294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45993.512796296294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45993.512796296294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45993.512796296294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45993.512796296294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45993.512796296294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45993.512796296294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45993.512796296294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45993.512796296294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45993.512796296294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45993.512796296294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45993.512796296294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45993.512796296294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45993.512796296294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45993.512796296294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45993.512796296294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45993.512796296294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45993.512796296294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45993.512796296294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45993.512796296294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45993.512796296294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45993.512796296294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45993.512796296294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45993.512796296294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45993.512796296294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45993.512796296294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45993.512796296294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45993.512796296294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45993.512796296294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45993.512796296294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45993.512796296294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45993.512796296294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45993.512796296294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45993.512796296294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45993.512796296294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45993.512796296294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45993.512796296294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45993.512796296294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45993.512796296294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45993.512796296294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45993.512796296294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45993.512796296294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45993.512796296294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45993.512796296294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45993.512796296294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45993.512796296294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45993.512796296294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45993.512796296294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45993.512796296294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45993.512796296294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45993.512796296294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45993.512796296294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45993.512796296294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45993.512796296294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45993.512796296294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45993.512796296294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45993.512796296294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45993.512796296294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45993.512796296294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45993.512796296294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45993.512796296294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45993.512796296294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45993.512796296294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45993.512796296294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45993.512796296294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45993.512796296294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45993.512796296294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45993.512796296294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45993.512796296294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45993.512796296294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45993.512796296294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45993.512796296294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45993.512796296294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45993.512796296294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45993.512796296294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45993.512796296294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45993.512796296294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45993.512796296294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45993.512796296294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45993.512796296294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45993.512796296294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45993.512796296294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45993.512796296294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45993.512796296294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45993.512796296294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45993.512796296294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45993.512796296294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45993.512796296294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45993.512796296294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45993.512796296294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45993.512796296294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45993.512796296294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45993.512796296294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45993.512796296294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45993.512796296294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45993.512796296294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45993.512796296294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45993.512796296294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45993.512796296294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45993.512796296294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45993.512796296294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45993.512796296294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45993.512796296294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45993.512796296294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45993.512796296294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45993.512796296294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45993.512796296294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45993.512796296294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45993.512796296294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45993.512796296294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45993.512796296294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45993.512796296294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45993.512796296294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45993.512796296294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45993.512796296294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45993.512796296294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45993.512796296294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45993.512796296294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45993.512796296294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45993.512796296294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45993.512796296294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45993.512796296294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45993.512796296294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45993.512796296294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45993.512796296294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45993.512796296294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45993.512796296294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45993.512796296294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45993.512796296294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45993.512796296294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45993.512796296294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45993.512796296294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45993.512796296294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45993.512796296294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45993.512796296294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45993.512796296294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45993.512796296294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45993.512796296294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45993.512796296294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45993.512796296294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45993.512796296294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45993.512796296294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45993.512796296294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45993.512796296294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45993.512796296294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45993.512796296294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45993.512796296294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45993.512796296294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45993.512796296294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45993.512796296294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45993.512796296294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45993.512796296294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45993.512796296294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45993.512796296294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45993.512796296294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45993.512796296294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45993.512796296294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45993.512796296294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45993.512796296294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45993.512796296294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45993.512796296294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45993.512796296294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45993.512796296294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45993.512796296294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45993.512796296294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45993.512796296294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45993.512796296294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45993.512796296294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45993.512796296294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45993.512796296294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45993.512796296294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45993.512796296294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45993.512796296294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45993.512796296294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45993.512796296294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45993.512796296294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45993.512796296294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45993.512796296294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45993.512796296294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45993.512796296294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45993.512796296294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45993.512796296294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45993.512796296294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45993.512796296294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45993.512796296294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45993.512796296294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45993.512796296294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45993.512796296294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45993.512796296294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45993.512796296294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45993.512796296294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45993.512796296294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45993.512796296294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45993.512796296294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45993.512796296294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45993.512796296294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45993.512796296294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45993.512796296294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45993.512796296294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45993.512796296294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45993.512796296294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45993.512796296294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45993.512796296294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45993.512796296294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45993.512796296294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45993.512796296294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45993.512796296294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45993.512796296294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45993.512796296294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45993.512796296294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45993.512796296294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45993.512796296294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45993.512796296294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45993.512796296294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45993.512796296294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45993.512796296294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45993.512796296294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45993.512796296294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45993.512796296294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45993.512796296294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45993.512796296294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45993.512796296294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45993.512796296294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45993.512796296294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45993.512796296294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45993.512796296294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45993.512796296294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45993.512796296294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45993.512796296294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45993.512796296294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45993.512796296294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45993.512796296294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45993.512796296294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45993.512796296294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45993.512796296294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45993.512796296294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45993.512796296294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45993.512796296294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45993.512796296294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45993.512796296294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45993.512796296294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45993.512796296294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45993.512796296294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45993.512796296294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45993.512796296294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45993.512796296294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45993.512796296294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45993.512796296294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45993.512796296294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45993.512796296294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45993.512796296294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45993.512796296294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45993.512796296294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45993.512796296294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45993.512796296294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45993.512796296294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45993.512796296294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45993.512796296294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45993.512796296294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45993.512796296294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45993.512796296294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45993.512796296294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45993.512796296294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45993.512796296294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45993.512796296294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45993.512796296294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45993.512796296294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45993.512796296294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45993.512796296294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45993.512796296294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45993.512796296294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45993.512796296294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45993.512796296294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45993.512796296294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45993.512796296294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45993.512796296294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45993.512796296294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45993.512796296294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45993.512796296294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45993.512796296294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45993.512796296294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45993.512796296294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45993.512796296294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45993.512796296294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45993.512796296294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45993.512796296294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45993.512796296294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45993.512796296294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45993.512796296294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45993.512796296294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45993.512796296294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45993.512796296294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45993.512796296294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45993.512796296294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45993.512796296294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45993.512796296294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45993.512796296294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45993.512796296294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45993.512796296294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45993.512796296294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45993.512796296294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45993.512796296294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45993.512796296294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45993.512796296294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45993.512796296294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45993.512796296294</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290.03207870369806</v>
      </c>
      <c r="H2" s="92">
        <v>45703.474768518521</v>
      </c>
      <c r="I2" s="92" t="str">
        <f>IFERROR(VLOOKUP(D2,DB!A:F,6,0),"")</f>
        <v>SCECO</v>
      </c>
      <c r="J2" s="92" t="str">
        <f>IFERROR(VLOOKUP(D2,DB!A:G,7,0),"")</f>
        <v>Dead</v>
      </c>
      <c r="K2" s="94" t="s">
        <v>39195</v>
      </c>
      <c r="L2" s="88" t="str">
        <f>IFERROR(VLOOKUP(D2,DB!A:I,9,0),"")</f>
        <v>Latis</v>
      </c>
    </row>
    <row r="3" spans="1:16" ht="15" customHeight="1">
      <c r="A3" s="110" t="s">
        <v>39196</v>
      </c>
      <c r="B3" s="88" t="str">
        <f>IFERROR(VLOOKUP(D3,DB!A:K,11,0),"")</f>
        <v>R4</v>
      </c>
      <c r="C3" s="90">
        <v>2</v>
      </c>
      <c r="D3" s="88" t="s">
        <v>34616</v>
      </c>
      <c r="E3" s="91" t="s">
        <v>39106</v>
      </c>
      <c r="F3" s="92"/>
      <c r="G3" s="93">
        <f t="shared" ref="G3:G64" ca="1" si="0">IFERROR(NOW()-F3,"")</f>
        <v>45993.512796296294</v>
      </c>
      <c r="H3" s="92">
        <v>45993.416076388887</v>
      </c>
      <c r="I3" s="110" t="str">
        <f>IFERROR(VLOOKUP(D3,DB!A:F,6,0),"")</f>
        <v>SCECO</v>
      </c>
      <c r="J3" s="110" t="str">
        <f>IFERROR(VLOOKUP(D3,DB!A:G,7,0),"")</f>
        <v>Vandalized+Dead</v>
      </c>
      <c r="K3" s="94" t="s">
        <v>39197</v>
      </c>
      <c r="L3" s="88" t="str">
        <f>IFERROR(VLOOKUP(D3,DB!A:I,9,0),"")</f>
        <v>Latis</v>
      </c>
    </row>
    <row r="4" spans="1:16" ht="15" customHeight="1">
      <c r="A4" s="110" t="s">
        <v>39196</v>
      </c>
      <c r="B4" s="88" t="str">
        <f>IFERROR(VLOOKUP(D4,DB!A:K,11,0),"")</f>
        <v>R4</v>
      </c>
      <c r="C4" s="90">
        <v>1</v>
      </c>
      <c r="D4" s="88" t="s">
        <v>39198</v>
      </c>
      <c r="E4" s="91" t="s">
        <v>39185</v>
      </c>
      <c r="F4" s="92"/>
      <c r="G4" s="93">
        <f t="shared" ca="1" si="0"/>
        <v>45993.512796296294</v>
      </c>
      <c r="H4" s="92">
        <v>45993.461099537039</v>
      </c>
      <c r="I4" s="110" t="str">
        <f>IFERROR(VLOOKUP(D4,DB!A:F,6,0),"")</f>
        <v>Generator-SG</v>
      </c>
      <c r="J4" s="110" t="str">
        <f>IFERROR(VLOOKUP(D4,DB!A:G,7,0),"")</f>
        <v>Good+Good</v>
      </c>
      <c r="K4" s="94" t="s">
        <v>39199</v>
      </c>
      <c r="L4" s="88" t="str">
        <f>IFERROR(VLOOKUP(D4,DB!A:I,9,0),"")</f>
        <v>Latis</v>
      </c>
    </row>
    <row r="5" spans="1:16" ht="15" customHeight="1">
      <c r="A5" s="110"/>
      <c r="B5" s="88" t="str">
        <f>IFERROR(VLOOKUP(D5,DB!A:K,11,0),"")</f>
        <v/>
      </c>
      <c r="C5" s="90"/>
      <c r="D5" s="88"/>
      <c r="E5" s="91"/>
      <c r="F5" s="92"/>
      <c r="G5" s="93">
        <f t="shared" ca="1" si="0"/>
        <v>45993.512796296294</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45993.512796296294</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0"/>
        <v>45993.512796296294</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0"/>
        <v>45993.512796296294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45993.512796296294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45993.512796296294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45993.512796296294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45993.512796296294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45993.512796296294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45993.512796296294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45993.512796296294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45993.512796296294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45993.512796296294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45993.512796296294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45993.512796296294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45993.512796296294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45993.512796296294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45993.512796296294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45993.512796296294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45993.512796296294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45993.512796296294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45993.512796296294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45993.512796296294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45993.512796296294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45993.512796296294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45993.512796296294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45993.512796296294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45993.512796296294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45993.512796296294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45993.512796296294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45993.512796296294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45993.512796296294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45993.512796296294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45993.512796296294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45993.512796296294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45993.512796296294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45993.512796296294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45993.512796296294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45993.512796296294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45993.512796296294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45993.512796296294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45993.512796296294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45993.512796296294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45993.512796296294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45993.512796296294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45993.512796296294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45993.512796296294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45993.512796296294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45993.512796296294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45993.512796296294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45993.512796296294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45993.512796296294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45993.512796296294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45993.512796296294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45993.512796296294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45993.512796296294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45993.512796296294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45993.512796296294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45993.512796296294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0"/>
        <v>45993.512796296294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ref="G65:G128" ca="1" si="1">IFERROR(NOW()-F65,"")</f>
        <v>45993.512796296294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45993.512796296294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45993.512796296294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45993.512796296294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45993.512796296294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45993.512796296294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45993.512796296294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45993.512796296294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45993.512796296294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45993.512796296294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45993.512796296294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45993.512796296294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45993.512796296294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45993.512796296294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45993.512796296294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45993.512796296294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45993.512796296294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45993.512796296294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45993.512796296294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45993.512796296294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45993.512796296294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45993.512796296294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45993.512796296294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45993.512796296294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45993.512796296294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45993.512796296294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45993.512796296294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45993.512796296294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45993.512796296294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45993.512796296294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45993.512796296294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45993.512796296294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45993.512796296294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45993.512796296294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45993.512796296294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45993.512796296294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45993.512796296294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45993.512796296294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45993.512796296294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45993.512796296294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45993.512796296294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45993.512796296294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45993.512796296294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45993.512796296294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45993.512796296294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45993.512796296294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45993.512796296294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45993.512796296294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45993.512796296294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45993.512796296294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45993.512796296294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45993.512796296294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45993.512796296294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45993.512796296294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45993.512796296294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45993.512796296294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45993.512796296294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45993.512796296294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45993.512796296294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45993.512796296294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45993.512796296294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45993.512796296294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45993.512796296294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1"/>
        <v>45993.512796296294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ref="G129:G192" ca="1" si="2">IFERROR(NOW()-F129,"")</f>
        <v>45993.512796296294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45993.512796296294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45993.512796296294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45993.512796296294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45993.512796296294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45993.512796296294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45993.512796296294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45993.512796296294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45993.512796296294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45993.512796296294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45993.512796296294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45993.512796296294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45993.512796296294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45993.512796296294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45993.512796296294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45993.512796296294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45993.512796296294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45993.512796296294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45993.512796296294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45993.512796296294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45993.512796296294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45993.512796296294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45993.512796296294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45993.512796296294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45993.512796296294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45993.512796296294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45993.512796296294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45993.512796296294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45993.512796296294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45993.512796296294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45993.512796296294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45993.512796296294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45993.512796296294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45993.512796296294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45993.512796296294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45993.512796296294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45993.512796296294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45993.512796296294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45993.512796296294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45993.512796296294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45993.512796296294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45993.512796296294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45993.512796296294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45993.512796296294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45993.512796296294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45993.512796296294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45993.512796296294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45993.512796296294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45993.512796296294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45993.512796296294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45993.512796296294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45993.512796296294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45993.512796296294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45993.512796296294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45993.512796296294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45993.512796296294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45993.512796296294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45993.512796296294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45993.512796296294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45993.512796296294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45993.512796296294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45993.512796296294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45993.512796296294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2"/>
        <v>45993.512796296294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ref="G193:G238" ca="1" si="3">IFERROR(NOW()-F193,"")</f>
        <v>45993.512796296294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45993.512796296294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45993.512796296294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45993.512796296294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45993.512796296294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45993.512796296294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45993.512796296294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45993.512796296294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45993.512796296294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45993.512796296294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45993.512796296294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45993.512796296294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45993.512796296294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45993.512796296294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45993.512796296294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45993.512796296294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45993.512796296294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45993.512796296294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45993.512796296294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45993.512796296294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45993.512796296294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45993.512796296294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45993.512796296294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45993.512796296294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45993.512796296294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45993.512796296294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45993.512796296294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45993.512796296294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45993.512796296294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45993.512796296294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45993.512796296294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45993.512796296294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45993.512796296294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45993.512796296294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45993.512796296294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45993.512796296294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45993.512796296294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45993.512796296294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45993.512796296294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45993.512796296294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45993.512796296294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45993.512796296294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45993.512796296294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45993.512796296294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45993.512796296294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45993.512796296294</v>
      </c>
      <c r="H238" s="92"/>
      <c r="I238" s="110" t="str">
        <f>IFERROR(VLOOKUP(D238,DB!A:F,6,0),"")</f>
        <v/>
      </c>
      <c r="J238" s="110" t="str">
        <f>IFERROR(VLOOKUP(D238,DB!A:G,7,0),"")</f>
        <v/>
      </c>
      <c r="K238" s="94"/>
      <c r="L238" s="88" t="str">
        <f>IFERROR(VLOOKUP(D238,DB!A:I,9,0),"")</f>
        <v/>
      </c>
    </row>
  </sheetData>
  <dataValidations count="2">
    <dataValidation allowBlank="1" showInputMessage="1" showErrorMessage="1" sqref="E1" xr:uid="{A4F81451-56CC-4543-9497-104C4E44EE4B}"/>
    <dataValidation type="list" allowBlank="1" showInputMessage="1" showErrorMessage="1" sqref="E2:E2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workbookViewId="0">
      <selection activeCell="D11" sqref="D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101.68073611110594</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67.323918981477618</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44.85168518518185</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12.139497685180686</v>
      </c>
      <c r="H5" s="136">
        <v>45981.360798611109</v>
      </c>
      <c r="I5" s="106" t="str">
        <f>IFERROR(VLOOKUP(D5,DB!A:F,6,0),"")</f>
        <v>SCECO</v>
      </c>
      <c r="J5" s="106" t="str">
        <f>IFERROR(VLOOKUP(D5,DB!A:G,7,0),"")</f>
        <v>Dead</v>
      </c>
      <c r="K5" s="106" t="s">
        <v>39207</v>
      </c>
      <c r="L5" s="106" t="str">
        <f>IFERROR(VLOOKUP(D5,DB!A:I,9,0),"")</f>
        <v>Latis</v>
      </c>
    </row>
    <row r="6" spans="1:13" ht="30.75">
      <c r="A6" s="37" t="s">
        <v>39208</v>
      </c>
      <c r="B6" s="37" t="str">
        <f>IFERROR(VLOOKUP(D6,DB!A:K,11,0),"")</f>
        <v>R5</v>
      </c>
      <c r="C6" s="37">
        <v>2</v>
      </c>
      <c r="D6" s="37" t="s">
        <v>32266</v>
      </c>
      <c r="E6" s="37" t="s">
        <v>39106</v>
      </c>
      <c r="F6" s="38">
        <v>45993.396111111113</v>
      </c>
      <c r="G6" s="135">
        <f ca="1">IFERROR(NOW()-F6,"")</f>
        <v>0.11668518518126803</v>
      </c>
      <c r="H6" s="38">
        <v>45993.327581018515</v>
      </c>
      <c r="I6" s="37" t="str">
        <f>IFERROR(VLOOKUP(D6,DB!A:F,6,0),"")</f>
        <v>SCECO</v>
      </c>
      <c r="J6" s="37" t="str">
        <f>IFERROR(VLOOKUP(D6,DB!A:G,7,0),"")</f>
        <v>Dead</v>
      </c>
      <c r="K6" s="37" t="s">
        <v>39209</v>
      </c>
      <c r="L6" s="37" t="str">
        <f>IFERROR(VLOOKUP(D6,DB!A:I,9,0),"")</f>
        <v>Latis</v>
      </c>
    </row>
    <row r="7" spans="1:13" ht="30.75">
      <c r="A7" s="37" t="s">
        <v>39210</v>
      </c>
      <c r="B7" s="37" t="str">
        <f>IFERROR(VLOOKUP(D7,DB!A:K,11,0),"")</f>
        <v>R5</v>
      </c>
      <c r="C7" s="37">
        <v>1</v>
      </c>
      <c r="D7" s="37" t="s">
        <v>33096</v>
      </c>
      <c r="E7" s="37" t="s">
        <v>39185</v>
      </c>
      <c r="F7" s="38">
        <v>45993.456412037034</v>
      </c>
      <c r="G7" s="135">
        <f ca="1">IFERROR(NOW()-F7,"")</f>
        <v>5.6384259260084946E-2</v>
      </c>
      <c r="H7" s="38">
        <v>45993.450636574074</v>
      </c>
      <c r="I7" s="37" t="str">
        <f>IFERROR(VLOOKUP(D7,DB!A:F,6,0),"")</f>
        <v>SCECO</v>
      </c>
      <c r="J7" s="37" t="str">
        <f>IFERROR(VLOOKUP(D7,DB!A:G,7,0),"")</f>
        <v>Dead</v>
      </c>
      <c r="K7" s="37" t="s">
        <v>39211</v>
      </c>
      <c r="L7" s="37" t="str">
        <f>IFERROR(VLOOKUP(D7,DB!A:I,9,0),"")</f>
        <v>Latis</v>
      </c>
    </row>
    <row r="8" spans="1:13">
      <c r="A8" s="37"/>
      <c r="B8" s="37" t="str">
        <f>IFERROR(VLOOKUP(D8,DB!A:K,11,0),"")</f>
        <v/>
      </c>
      <c r="C8" s="37"/>
      <c r="D8" s="37"/>
      <c r="E8" s="37"/>
      <c r="F8" s="38"/>
      <c r="G8" s="135">
        <f ca="1">IFERROR(NOW()-F8,"")</f>
        <v>45993.512796296294</v>
      </c>
      <c r="H8" s="38"/>
      <c r="I8" s="37" t="str">
        <f>IFERROR(VLOOKUP(D8,DB!A:F,6,0),"")</f>
        <v/>
      </c>
      <c r="J8" s="37" t="str">
        <f>IFERROR(VLOOKUP(D8,DB!A:G,7,0),"")</f>
        <v/>
      </c>
      <c r="K8" s="37"/>
      <c r="L8" s="37" t="str">
        <f>IFERROR(VLOOKUP(D8,DB!A:I,9,0),"")</f>
        <v/>
      </c>
    </row>
    <row r="9" spans="1:13">
      <c r="A9" s="37"/>
      <c r="B9" s="37" t="str">
        <f>IFERROR(VLOOKUP(D9,DB!A:K,11,0),"")</f>
        <v>R5</v>
      </c>
      <c r="C9" s="37"/>
      <c r="D9" s="37" t="s">
        <v>38397</v>
      </c>
      <c r="E9" s="37"/>
      <c r="F9" s="38"/>
      <c r="G9" s="135">
        <f ca="1">IFERROR(NOW()-F9,"")</f>
        <v>45993.512796296294</v>
      </c>
      <c r="H9" s="38"/>
      <c r="I9" s="37" t="str">
        <f>IFERROR(VLOOKUP(D9,DB!A:F,6,0),"")</f>
        <v>SCECO</v>
      </c>
      <c r="J9" s="37" t="str">
        <f>IFERROR(VLOOKUP(D9,DB!A:G,7,0),"")</f>
        <v>Haj Removal</v>
      </c>
      <c r="K9" s="37"/>
      <c r="L9" s="37" t="str">
        <f>IFERROR(VLOOKUP(D9,DB!A:I,9,0),"")</f>
        <v>Latis</v>
      </c>
    </row>
    <row r="10" spans="1:13">
      <c r="A10" s="37"/>
      <c r="B10" s="37" t="str">
        <f>IFERROR(VLOOKUP(D10,DB!A:K,11,0),"")</f>
        <v/>
      </c>
      <c r="C10" s="37"/>
      <c r="D10" s="37"/>
      <c r="E10" s="37"/>
      <c r="F10" s="38"/>
      <c r="G10" s="135">
        <f ca="1">IFERROR(NOW()-F10,"")</f>
        <v>45993.512796296294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45993.512796296294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45993.512796296294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45993.512796296294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45993.512796296294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45993.512796296294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45993.512796296294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45993.512796296294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45993.512796296294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45993.512796296294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45993.512796296294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45993.512796296294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45993.512796296294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45993.512796296294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45993.512796296294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45993.512796296294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45993.512796296294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45993.512796296294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45993.512796296294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45993.512796296294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45993.512796296294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45993.512796296294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45993.512796296294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45993.512796296294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45993.512796296294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45993.512796296294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45993.512796296294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45993.512796296294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45993.512796296294</v>
      </c>
      <c r="H38" s="38"/>
      <c r="I38" s="37" t="str">
        <f>IFERROR(VLOOKUP(D38,DB!A:F,6,0),"")</f>
        <v/>
      </c>
      <c r="J38" s="37" t="str">
        <f>IFERROR(VLOOKUP(D38,DB!A:G,7,0),"")</f>
        <v/>
      </c>
      <c r="K38" s="37"/>
      <c r="L38" s="37" t="str">
        <f>IFERROR(VLOOKUP(D38,DB!A:I,9,0),"")</f>
        <v/>
      </c>
    </row>
    <row r="39" spans="1:12">
      <c r="A39" s="150"/>
      <c r="B39" s="150" t="str">
        <f>IFERROR(VLOOKUP(D39,DB!A:K,11,0),"")</f>
        <v/>
      </c>
      <c r="C39" s="150"/>
      <c r="D39" s="150"/>
      <c r="E39" s="150"/>
      <c r="F39" s="151"/>
      <c r="G39" s="152">
        <f ca="1">IFERROR(NOW()-F39,"")</f>
        <v>45993.512796296294</v>
      </c>
      <c r="H39" s="151"/>
      <c r="I39" s="150" t="str">
        <f>IFERROR(VLOOKUP(D39,DB!A:F,6,0),"")</f>
        <v/>
      </c>
      <c r="J39" s="150" t="str">
        <f>IFERROR(VLOOKUP(D39,DB!A:G,7,0),"")</f>
        <v/>
      </c>
      <c r="K39" s="150"/>
      <c r="L39" s="150"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45993.512796296294</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45993.512796296294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45993.512796296294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45993.512796296294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45993.512796296294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45993.512796296294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45993.512796296294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45993.512796296294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45993.512796296294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45993.512796296294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45993.512796296294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45993.512796296294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45993.512796296294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45993.512796296294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45993.512796296294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45993.512796296294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45993.512796296294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45993.512796296294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45993.512796296294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45993.512796296294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45993.512796296294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45993.512796296294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45993.512796296294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45993.512796296294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45993.512796296294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45993.512796296294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45993.512796296294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45993.512796296294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45993.512796296294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45993.512796296294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45993.512796296294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45993.512796296294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45993.512796296294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45993.512796296294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45993.512796296294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45993.512796296294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45993.512796296294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45993.512796296294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45993.512796296294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45993.512796296294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45993.512796296294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45993.512796296294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45993.512796296294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45993.512796296294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45993.512796296294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45993.512796296294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45993.512796296294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45993.512796296294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45993.512796296294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45993.512796296294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45993.512796296294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45993.512796296294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45993.512796296294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45993.512796296294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45993.512796296294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45993.512796296294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45993.512796296294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45993.512796296294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45993.512796296294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45993.512796296294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45993.512796296294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45993.512796296294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45993.512796296294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45993.512796296294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45993.512796296294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45993.512796296294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45993.512796296294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45993.512796296294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45993.512796296294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45993.512796296294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45993.512796296294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45993.512796296294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45993.512796296294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45993.512796296294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45993.512796296294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45993.512796296294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45993.512796296294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45993.512796296294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45993.512796296294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45993.512796296294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45993.512796296294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45993.512796296294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45993.512796296294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45993.512796296294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45993.512796296294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45993.512796296294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45993.512796296294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45993.512796296294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45993.512796296294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45993.512796296294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45993.512796296294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45993.512796296294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45993.512796296294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45993.512796296294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45993.512796296294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45993.512796296294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45993.512796296294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45993.512796296294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45993.512796296294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45993.512796296294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45993.512796296294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45993.512796296294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45993.512796296294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45993.512796296294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45993.512796296294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45993.512796296294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45993.512796296294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45993.512796296294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45993.512796296294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45993.512796296294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45993.512796296294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45993.512796296294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45993.512796296294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45993.512796296294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45993.512796296294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45993.512796296294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45993.512796296294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45993.512796296294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45993.512796296294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45993.512796296294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45993.512796296294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45993.512796296294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45993.512796296294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45993.512796296294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45993.512796296294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45993.512796296294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45993.512796296294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45993.512796296294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45993.512796296294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45993.512796296294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45993.512796296294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45993.512796296294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45993.512796296294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45993.512796296294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45993.512796296294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45993.512796296294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45993.512796296294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45993.512796296294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45993.512796296294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45993.512796296294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45993.512796296294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45993.512796296294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45993.512796296294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45993.512796296294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45993.512796296294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45993.512796296294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45993.512796296294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45993.512796296294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45993.512796296294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45993.512796296294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45993.512796296294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45993.512796296294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45993.512796296294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45993.512796296294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45993.512796296294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45993.512796296294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45993.512796296294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45993.512796296294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45993.512796296294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45993.512796296294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45993.512796296294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45993.512796296294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45993.512796296294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45993.512796296294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45993.512796296294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45993.512796296294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45993.512796296294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45993.512796296294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45993.512796296294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45993.512796296294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45993.512796296294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45993.512796296294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45993.512796296294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45993.512796296294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45993.512796296294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45993.512796296294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45993.512796296294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45993.512796296294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45993.512796296294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45993.512796296294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45993.512796296294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45993.512796296294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45993.512796296294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45993.512796296294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45993.512796296294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45993.512796296294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45993.512796296294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45993.512796296294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45993.512796296294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45993.512796296294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45993.512796296294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45993.512796296294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45993.512796296294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45993.512796296294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45993.512796296294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45993.512796296294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45993.512796296294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45993.512796296294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45993.512796296294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45993.512796296294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45993.512796296294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45993.512796296294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45993.512796296294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45993.512796296294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45993.512796296294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45993.512796296294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45993.512796296294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45993.512796296294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45993.512796296294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45993.512796296294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45993.512796296294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45993.512796296294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45993.512796296294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45993.512796296294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45993.512796296294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45993.512796296294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45993.512796296294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45993.512796296294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45993.512796296294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45993.512796296294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45993.512796296294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45993.512796296294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45993.512796296294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45993.512796296294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45993.512796296294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45993.512796296294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45993.512796296294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45993.512796296294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45993.512796296294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45993.512796296294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45993.512796296294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45993.512796296294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45993.512796296294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45993.512796296294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45993.512796296294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45993.512796296294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45993.512796296294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45993.512796296294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45993.512796296294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45993.512796296294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45993.512796296294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45993.512796296294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45993.512796296294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45993.512796296294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45993.512796296294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45993.512796296294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45993.512796296294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45993.512796296294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45993.512796296294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45993.512796296294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45993.512796296294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45993.512796296294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45993.512796296294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45993.512796296294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45993.512796296294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45993.512796296294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45993.512796296294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45993.512796296294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45993.512796296294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45993.512796296294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45993.512796296294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45993.512796296294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45993.512796296294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45993.512796296294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45993.512796296294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45993.512796296294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45993.512796296294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45993.512796296294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45993.512796296294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45993.512796296294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45993.512796296294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45993.512796296294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45993.512796296294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45993.512796296294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45993.512796296294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45993.512796296294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45993.512796296294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45993.512796296294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45993.512796296294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45993.512796296294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45993.512796296294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45993.512796296294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45993.512796296294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45993.512796296294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45993.512796296294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45993.512796296294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45993.512796296294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45993.512796296294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45993.512796296294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45993.512796296294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45993.512796296294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45993.512796296294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45993.512796296294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45993.512796296294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45993.512796296294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45993.512796296294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45993.512796296294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45993.512796296294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45993.512796296294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45993.512796296294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45993.512796296294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45993.512796296294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45993.512796296294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45993.512796296294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45993.512796296294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45993.512796296294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45993.512796296294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45993.512796296294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45993.512796296294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45993.512796296294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45993.512796296294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45993.512796296294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45993.512796296294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45993.512796296294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45993.512796296294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45993.512796296294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45993.512796296294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45993.512796296294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45993.512796296294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45993.512796296294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45993.512796296294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45993.512796296294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45993.512796296294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45993.512796296294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45993.512796296294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45993.512796296294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45993.512796296294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45993.512796296294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45993.512796296294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45993.512796296294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45993.512796296294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45993.512796296294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45993.512796296294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45993.512796296294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45993.512796296294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45993.512796296294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45993.512796296294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45993.512796296294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45993.512796296294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45993.512796296294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45993.512796296294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45993.512796296294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45993.512796296294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45993.512796296294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45993.512796296294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45993.512796296294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45993.512796296294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45993.512796296294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45993.512796296294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45993.512796296294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45993.512796296294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45993.512796296294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45993.512796296294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45993.512796296294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45993.512796296294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45993.512796296294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45993.512796296294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45993.512796296294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45993.512796296294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45993.512796296294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45993.512796296294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45993.512796296294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45993.512796296294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45993.512796296294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45993.512796296294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45993.512796296294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45993.512796296294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45993.512796296294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45993.512796296294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45993.512796296294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45993.512796296294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45993.512796296294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45993.512796296294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45993.512796296294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45993.512796296294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45993.512796296294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45993.512796296294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45993.512796296294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45993.512796296294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45993.512796296294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45993.512796296294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45993.512796296294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45993.512796296294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45993.512796296294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45993.512796296294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45993.512796296294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45993.512796296294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45993.512796296294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45993.512796296294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45993.512796296294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45993.512796296294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45993.512796296294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45993.512796296294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45993.512796296294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45993.512796296294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45993.512796296294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45993.512796296294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45993.512796296294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45993.512796296294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45993.512796296294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45993.512796296294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45993.512796296294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45993.512796296294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45993.512796296294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45993.512796296294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45993.512796296294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45993.512796296294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45993.512796296294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45993.512796296294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45993.512796296294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45993.512796296294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45993.512796296294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45993.512796296294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45993.512796296294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45993.512796296294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45993.512796296294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45993.512796296294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45993.512796296294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45993.512796296294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45993.512796296294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45993.512796296294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45993.512796296294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45993.512796296294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45993.512796296294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45993.512796296294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45993.512796296294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45993.512796296294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45993.512796296294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45993.512796296294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45993.512796296294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45993.512796296294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45993.512796296294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45993.512796296294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45993.512796296294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45993.512796296294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45993.512796296294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45993.512796296294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45993.512796296294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45993.512796296294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45993.512796296294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45993.512796296294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45993.512796296294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45993.512796296294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45993.512796296294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45993.512796296294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45993.512796296294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45993.512796296294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45993.512796296294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45993.512796296294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45993.512796296294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45993.512796296294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45993.512796296294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45993.512796296294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45993.512796296294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45993.512796296294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45993.512796296294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45993.512796296294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45993.512796296294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45993.512796296294</v>
      </c>
      <c r="H460" s="121"/>
      <c r="I460" s="119" t="str">
        <f>IFERROR(VLOOKUP(D460,DB!A:F,6,0),"")</f>
        <v/>
      </c>
      <c r="J460" s="119" t="str">
        <f>IFERROR(VLOOKUP(D460,DB!A:G,7,0),"")</f>
        <v/>
      </c>
      <c r="K460" s="122"/>
      <c r="L460" s="137" t="str">
        <f>IFERROR(VLOOKUP(D460,DB!A:I,9,0),"")</f>
        <v/>
      </c>
    </row>
    <row r="461" spans="1:12" ht="31.5" customHeight="1">
      <c r="A461" s="143"/>
      <c r="B461" s="144" t="str">
        <f>IFERROR(VLOOKUP(D461,DB!A:K,11,0),"")</f>
        <v/>
      </c>
      <c r="C461" s="145"/>
      <c r="D461" s="144"/>
      <c r="E461" s="142"/>
      <c r="F461" s="146"/>
      <c r="G461" s="147">
        <f ca="1">IFERROR(NOW()-F461,"-")</f>
        <v>45993.512796296294</v>
      </c>
      <c r="H461" s="146"/>
      <c r="I461" s="144" t="str">
        <f>IFERROR(VLOOKUP(D461,DB!A:F,6,0),"")</f>
        <v/>
      </c>
      <c r="J461" s="144" t="str">
        <f>IFERROR(VLOOKUP(D461,DB!A:G,7,0),"")</f>
        <v/>
      </c>
      <c r="K461" s="148"/>
      <c r="L461" s="149" t="str">
        <f>IFERROR(VLOOKUP(D461,DB!A:I,9,0),"")</f>
        <v/>
      </c>
    </row>
  </sheetData>
  <dataValidations count="2">
    <dataValidation allowBlank="1" showInputMessage="1" showErrorMessage="1" sqref="E1" xr:uid="{9E1BC488-8814-4F8A-8DBE-742B3278AB71}"/>
    <dataValidation type="list" allowBlank="1" showInputMessage="1" showErrorMessage="1" sqref="E2:E4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2025-12-02T09:18:31Z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